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68" windowWidth="15480" windowHeight="9576"/>
  </bookViews>
  <sheets>
    <sheet name="вед 2014" sheetId="3" r:id="rId1"/>
  </sheets>
  <definedNames>
    <definedName name="_xlnm._FilterDatabase" localSheetId="0" hidden="1">'вед 2014'!#REF!</definedName>
    <definedName name="BFT_Print_Titles" localSheetId="0">'вед 2014'!$7:$8</definedName>
    <definedName name="_xlnm.Print_Titles" localSheetId="0">'вед 2014'!$7:$8</definedName>
  </definedNames>
  <calcPr calcId="125725" refMode="R1C1"/>
</workbook>
</file>

<file path=xl/calcChain.xml><?xml version="1.0" encoding="utf-8"?>
<calcChain xmlns="http://schemas.openxmlformats.org/spreadsheetml/2006/main">
  <c r="L119" i="3"/>
  <c r="L101"/>
  <c r="P101" s="1"/>
  <c r="O217"/>
  <c r="O216" s="1"/>
  <c r="O221"/>
  <c r="O220" s="1"/>
  <c r="O206"/>
  <c r="O205"/>
  <c r="O202"/>
  <c r="O201" s="1"/>
  <c r="O213"/>
  <c r="O212" s="1"/>
  <c r="L262"/>
  <c r="L261"/>
  <c r="L260" s="1"/>
  <c r="L259" s="1"/>
  <c r="L258" s="1"/>
  <c r="L253"/>
  <c r="L252" s="1"/>
  <c r="L251" s="1"/>
  <c r="L250" s="1"/>
  <c r="L249" s="1"/>
  <c r="L240"/>
  <c r="L239"/>
  <c r="L238"/>
  <c r="L221"/>
  <c r="L220" s="1"/>
  <c r="L219" s="1"/>
  <c r="L217"/>
  <c r="L216" s="1"/>
  <c r="L213"/>
  <c r="L212"/>
  <c r="L211" s="1"/>
  <c r="L206"/>
  <c r="L205"/>
  <c r="L202"/>
  <c r="L201" s="1"/>
  <c r="L200" s="1"/>
  <c r="L196"/>
  <c r="L195"/>
  <c r="L194" s="1"/>
  <c r="L193" s="1"/>
  <c r="L192" s="1"/>
  <c r="L134"/>
  <c r="L133" s="1"/>
  <c r="L132" s="1"/>
  <c r="L131" s="1"/>
  <c r="L67"/>
  <c r="L66" s="1"/>
  <c r="L65" s="1"/>
  <c r="L56"/>
  <c r="L43"/>
  <c r="L36" s="1"/>
  <c r="L19"/>
  <c r="L18" s="1"/>
  <c r="L17" s="1"/>
  <c r="O240"/>
  <c r="O239" s="1"/>
  <c r="P241"/>
  <c r="P222"/>
  <c r="P203"/>
  <c r="O148"/>
  <c r="O147" s="1"/>
  <c r="O146" s="1"/>
  <c r="L148"/>
  <c r="L147" s="1"/>
  <c r="L146" s="1"/>
  <c r="O134"/>
  <c r="O133" s="1"/>
  <c r="P135"/>
  <c r="P117"/>
  <c r="O116"/>
  <c r="O115" s="1"/>
  <c r="N116"/>
  <c r="N115" s="1"/>
  <c r="M116"/>
  <c r="M115" s="1"/>
  <c r="L116"/>
  <c r="L115" s="1"/>
  <c r="P114"/>
  <c r="O113"/>
  <c r="N113"/>
  <c r="N112" s="1"/>
  <c r="M113"/>
  <c r="M112" s="1"/>
  <c r="L113"/>
  <c r="L112" s="1"/>
  <c r="O112"/>
  <c r="P112" s="1"/>
  <c r="O102"/>
  <c r="L102"/>
  <c r="P103"/>
  <c r="O93"/>
  <c r="O92" s="1"/>
  <c r="O91" s="1"/>
  <c r="L93"/>
  <c r="L92"/>
  <c r="L91" s="1"/>
  <c r="O73"/>
  <c r="O72" s="1"/>
  <c r="L73"/>
  <c r="L72"/>
  <c r="L71" s="1"/>
  <c r="L70" s="1"/>
  <c r="L69" s="1"/>
  <c r="P74"/>
  <c r="O67"/>
  <c r="O66" s="1"/>
  <c r="P68"/>
  <c r="P57"/>
  <c r="O56"/>
  <c r="N56"/>
  <c r="M56"/>
  <c r="O31"/>
  <c r="O30" s="1"/>
  <c r="L31"/>
  <c r="L30" s="1"/>
  <c r="P27"/>
  <c r="P28"/>
  <c r="P32"/>
  <c r="O19"/>
  <c r="O18" s="1"/>
  <c r="P20"/>
  <c r="P218"/>
  <c r="M152"/>
  <c r="M151" s="1"/>
  <c r="M150" s="1"/>
  <c r="N152"/>
  <c r="N151" s="1"/>
  <c r="O152"/>
  <c r="O151" s="1"/>
  <c r="O150" s="1"/>
  <c r="L152"/>
  <c r="L151" s="1"/>
  <c r="L150" s="1"/>
  <c r="P39"/>
  <c r="P41"/>
  <c r="P44"/>
  <c r="P45"/>
  <c r="P47"/>
  <c r="P49"/>
  <c r="P51"/>
  <c r="P52"/>
  <c r="P54"/>
  <c r="P55"/>
  <c r="P64"/>
  <c r="P80"/>
  <c r="P86"/>
  <c r="P90"/>
  <c r="P121"/>
  <c r="P123"/>
  <c r="P124"/>
  <c r="P125"/>
  <c r="P126"/>
  <c r="P127"/>
  <c r="P130"/>
  <c r="P141"/>
  <c r="P145"/>
  <c r="P156"/>
  <c r="P159"/>
  <c r="P162"/>
  <c r="P164"/>
  <c r="P166"/>
  <c r="P168"/>
  <c r="P170"/>
  <c r="P172"/>
  <c r="P174"/>
  <c r="P176"/>
  <c r="P178"/>
  <c r="P180"/>
  <c r="P182"/>
  <c r="P184"/>
  <c r="P190"/>
  <c r="P210"/>
  <c r="P214"/>
  <c r="P237"/>
  <c r="P248"/>
  <c r="P254"/>
  <c r="P257"/>
  <c r="P270"/>
  <c r="M269"/>
  <c r="M268" s="1"/>
  <c r="N269"/>
  <c r="N268"/>
  <c r="N266" s="1"/>
  <c r="O269"/>
  <c r="O253"/>
  <c r="P253" s="1"/>
  <c r="M262"/>
  <c r="M261"/>
  <c r="M260" s="1"/>
  <c r="M259" s="1"/>
  <c r="M258" s="1"/>
  <c r="N262"/>
  <c r="N261" s="1"/>
  <c r="N260" s="1"/>
  <c r="N259" s="1"/>
  <c r="N258" s="1"/>
  <c r="O262"/>
  <c r="O261"/>
  <c r="O260" s="1"/>
  <c r="O259" s="1"/>
  <c r="O258" s="1"/>
  <c r="M256"/>
  <c r="M255" s="1"/>
  <c r="M251" s="1"/>
  <c r="M250" s="1"/>
  <c r="M249" s="1"/>
  <c r="N256"/>
  <c r="N255"/>
  <c r="N251" s="1"/>
  <c r="N250" s="1"/>
  <c r="N249" s="1"/>
  <c r="O256"/>
  <c r="M247"/>
  <c r="M244"/>
  <c r="N247"/>
  <c r="N243"/>
  <c r="N242" s="1"/>
  <c r="O247"/>
  <c r="O244" s="1"/>
  <c r="P244" s="1"/>
  <c r="M246"/>
  <c r="N246"/>
  <c r="O246"/>
  <c r="P246" s="1"/>
  <c r="M245"/>
  <c r="N245"/>
  <c r="O245"/>
  <c r="N244"/>
  <c r="M236"/>
  <c r="M235"/>
  <c r="N236"/>
  <c r="N235"/>
  <c r="O236"/>
  <c r="O235"/>
  <c r="P235" s="1"/>
  <c r="M232"/>
  <c r="M231"/>
  <c r="N232"/>
  <c r="N231"/>
  <c r="O232"/>
  <c r="O231"/>
  <c r="M229"/>
  <c r="M228"/>
  <c r="N229"/>
  <c r="N228"/>
  <c r="O229"/>
  <c r="O228"/>
  <c r="P228" s="1"/>
  <c r="M226"/>
  <c r="M225"/>
  <c r="M224" s="1"/>
  <c r="M223" s="1"/>
  <c r="N226"/>
  <c r="N225"/>
  <c r="O226"/>
  <c r="O225"/>
  <c r="P225" s="1"/>
  <c r="M213"/>
  <c r="M212"/>
  <c r="N213"/>
  <c r="N212"/>
  <c r="M209"/>
  <c r="M208"/>
  <c r="N209"/>
  <c r="N208"/>
  <c r="O209"/>
  <c r="O208"/>
  <c r="P208" s="1"/>
  <c r="M206"/>
  <c r="M205"/>
  <c r="N206"/>
  <c r="N205"/>
  <c r="M195"/>
  <c r="M194"/>
  <c r="M193" s="1"/>
  <c r="M192" s="1"/>
  <c r="N195"/>
  <c r="N194"/>
  <c r="N193" s="1"/>
  <c r="N192" s="1"/>
  <c r="M189"/>
  <c r="M188"/>
  <c r="N189"/>
  <c r="N188"/>
  <c r="O189"/>
  <c r="O188"/>
  <c r="M186"/>
  <c r="M185"/>
  <c r="N186"/>
  <c r="N185"/>
  <c r="O186"/>
  <c r="O185"/>
  <c r="M155"/>
  <c r="M154"/>
  <c r="N155"/>
  <c r="N154"/>
  <c r="O155"/>
  <c r="O154"/>
  <c r="M144"/>
  <c r="N144"/>
  <c r="O144"/>
  <c r="P144" s="1"/>
  <c r="M143"/>
  <c r="N143"/>
  <c r="O143"/>
  <c r="M142"/>
  <c r="N142"/>
  <c r="O142"/>
  <c r="M140"/>
  <c r="M139"/>
  <c r="M138" s="1"/>
  <c r="M137" s="1"/>
  <c r="M136" s="1"/>
  <c r="N140"/>
  <c r="N139"/>
  <c r="O140"/>
  <c r="O139"/>
  <c r="O138" s="1"/>
  <c r="M129"/>
  <c r="M128"/>
  <c r="N129"/>
  <c r="N128"/>
  <c r="O129"/>
  <c r="O128"/>
  <c r="P128" s="1"/>
  <c r="M120"/>
  <c r="N120"/>
  <c r="O120"/>
  <c r="M118"/>
  <c r="N118"/>
  <c r="O118"/>
  <c r="P118" s="1"/>
  <c r="O108"/>
  <c r="O107"/>
  <c r="M100"/>
  <c r="N100"/>
  <c r="N99" s="1"/>
  <c r="O100"/>
  <c r="O99"/>
  <c r="O95" s="1"/>
  <c r="M89"/>
  <c r="M88"/>
  <c r="M87" s="1"/>
  <c r="N89"/>
  <c r="N88" s="1"/>
  <c r="N87" s="1"/>
  <c r="O89"/>
  <c r="O88"/>
  <c r="O87" s="1"/>
  <c r="M84"/>
  <c r="M83" s="1"/>
  <c r="M82" s="1"/>
  <c r="M81" s="1"/>
  <c r="N84"/>
  <c r="N83" s="1"/>
  <c r="N82" s="1"/>
  <c r="N81" s="1"/>
  <c r="O84"/>
  <c r="O83" s="1"/>
  <c r="O82" s="1"/>
  <c r="M79"/>
  <c r="M78" s="1"/>
  <c r="N79"/>
  <c r="N78"/>
  <c r="N77" s="1"/>
  <c r="O79"/>
  <c r="O78"/>
  <c r="O77" s="1"/>
  <c r="M63"/>
  <c r="M62"/>
  <c r="M61" s="1"/>
  <c r="N63"/>
  <c r="N62" s="1"/>
  <c r="N61" s="1"/>
  <c r="O63"/>
  <c r="O62"/>
  <c r="O61" s="1"/>
  <c r="M59"/>
  <c r="M58" s="1"/>
  <c r="N59"/>
  <c r="N58" s="1"/>
  <c r="O59"/>
  <c r="O58" s="1"/>
  <c r="M43"/>
  <c r="N43"/>
  <c r="O43"/>
  <c r="P43" s="1"/>
  <c r="M37"/>
  <c r="N37"/>
  <c r="O37"/>
  <c r="M25"/>
  <c r="M24" s="1"/>
  <c r="M23" s="1"/>
  <c r="M22" s="1"/>
  <c r="M21" s="1"/>
  <c r="N25"/>
  <c r="N24" s="1"/>
  <c r="N23" s="1"/>
  <c r="N22" s="1"/>
  <c r="N21" s="1"/>
  <c r="O25"/>
  <c r="O24" s="1"/>
  <c r="M15"/>
  <c r="M14"/>
  <c r="M13" s="1"/>
  <c r="M12" s="1"/>
  <c r="M11" s="1"/>
  <c r="N15"/>
  <c r="N14"/>
  <c r="O15"/>
  <c r="O14"/>
  <c r="O13" s="1"/>
  <c r="L59"/>
  <c r="L58" s="1"/>
  <c r="P233"/>
  <c r="L229"/>
  <c r="L228"/>
  <c r="P227"/>
  <c r="L189"/>
  <c r="L188" s="1"/>
  <c r="P188" s="1"/>
  <c r="L118"/>
  <c r="L84"/>
  <c r="L83"/>
  <c r="L37"/>
  <c r="L25"/>
  <c r="L24" s="1"/>
  <c r="L23" s="1"/>
  <c r="L22" s="1"/>
  <c r="L21" s="1"/>
  <c r="L186"/>
  <c r="L185"/>
  <c r="L140"/>
  <c r="L129"/>
  <c r="L128" s="1"/>
  <c r="P16"/>
  <c r="L15"/>
  <c r="L14"/>
  <c r="L13" s="1"/>
  <c r="L12" s="1"/>
  <c r="L11" s="1"/>
  <c r="O196"/>
  <c r="O195" s="1"/>
  <c r="O194" s="1"/>
  <c r="O193" s="1"/>
  <c r="O192" s="1"/>
  <c r="O183"/>
  <c r="O181"/>
  <c r="P181" s="1"/>
  <c r="O179"/>
  <c r="O177"/>
  <c r="P177" s="1"/>
  <c r="O175"/>
  <c r="O173"/>
  <c r="O171"/>
  <c r="O169"/>
  <c r="O167"/>
  <c r="O165"/>
  <c r="P165" s="1"/>
  <c r="O163"/>
  <c r="O161"/>
  <c r="O160" s="1"/>
  <c r="P160" s="1"/>
  <c r="O158"/>
  <c r="O157" s="1"/>
  <c r="P157" s="1"/>
  <c r="O122"/>
  <c r="O53"/>
  <c r="O50"/>
  <c r="P50" s="1"/>
  <c r="O48"/>
  <c r="O46"/>
  <c r="P46" s="1"/>
  <c r="O40"/>
  <c r="O38"/>
  <c r="P38" s="1"/>
  <c r="L256"/>
  <c r="L255"/>
  <c r="L269"/>
  <c r="L268"/>
  <c r="L267" s="1"/>
  <c r="L89"/>
  <c r="P89" s="1"/>
  <c r="L63"/>
  <c r="L62"/>
  <c r="L61" s="1"/>
  <c r="L155"/>
  <c r="L154" s="1"/>
  <c r="P154" s="1"/>
  <c r="L79"/>
  <c r="L78" s="1"/>
  <c r="L209"/>
  <c r="L208"/>
  <c r="L236"/>
  <c r="L234"/>
  <c r="L144"/>
  <c r="L100"/>
  <c r="L99" s="1"/>
  <c r="L247"/>
  <c r="L243" s="1"/>
  <c r="L246"/>
  <c r="L245"/>
  <c r="L143"/>
  <c r="L142"/>
  <c r="L120"/>
  <c r="M53"/>
  <c r="N53"/>
  <c r="L53"/>
  <c r="M48"/>
  <c r="N48"/>
  <c r="L48"/>
  <c r="N50"/>
  <c r="M50"/>
  <c r="L50"/>
  <c r="M40"/>
  <c r="N40"/>
  <c r="L40"/>
  <c r="P40" s="1"/>
  <c r="M38"/>
  <c r="N38"/>
  <c r="L38"/>
  <c r="M46"/>
  <c r="N46"/>
  <c r="L46"/>
  <c r="M122"/>
  <c r="N122"/>
  <c r="L122"/>
  <c r="M183"/>
  <c r="N183"/>
  <c r="L183"/>
  <c r="P183" s="1"/>
  <c r="M181"/>
  <c r="N181"/>
  <c r="L181"/>
  <c r="M179"/>
  <c r="N179"/>
  <c r="L179"/>
  <c r="M177"/>
  <c r="N177"/>
  <c r="L177"/>
  <c r="M175"/>
  <c r="N175"/>
  <c r="L175"/>
  <c r="M173"/>
  <c r="N173"/>
  <c r="L173"/>
  <c r="M171"/>
  <c r="N171"/>
  <c r="L171"/>
  <c r="N169"/>
  <c r="L169"/>
  <c r="M169"/>
  <c r="M167"/>
  <c r="N167"/>
  <c r="L167"/>
  <c r="P167" s="1"/>
  <c r="M165"/>
  <c r="N165"/>
  <c r="L165"/>
  <c r="M163"/>
  <c r="N163"/>
  <c r="L163"/>
  <c r="P163" s="1"/>
  <c r="M161"/>
  <c r="M160"/>
  <c r="N161"/>
  <c r="N160"/>
  <c r="L161"/>
  <c r="L160"/>
  <c r="L158"/>
  <c r="L157"/>
  <c r="M158"/>
  <c r="M157"/>
  <c r="N158"/>
  <c r="N157"/>
  <c r="K11"/>
  <c r="K21"/>
  <c r="K9" s="1"/>
  <c r="K33"/>
  <c r="K75"/>
  <c r="K81"/>
  <c r="K111"/>
  <c r="K223"/>
  <c r="K243"/>
  <c r="K208"/>
  <c r="P221"/>
  <c r="N199"/>
  <c r="N198" s="1"/>
  <c r="M199"/>
  <c r="M198" s="1"/>
  <c r="O36"/>
  <c r="M36"/>
  <c r="M35" s="1"/>
  <c r="M34" s="1"/>
  <c r="M33" s="1"/>
  <c r="P134"/>
  <c r="L204"/>
  <c r="P202"/>
  <c r="N36"/>
  <c r="N35" s="1"/>
  <c r="N34" s="1"/>
  <c r="N33" s="1"/>
  <c r="P113"/>
  <c r="P102"/>
  <c r="P73"/>
  <c r="L29"/>
  <c r="P56"/>
  <c r="P19"/>
  <c r="P217"/>
  <c r="M234"/>
  <c r="N234"/>
  <c r="N224"/>
  <c r="O234"/>
  <c r="P234" s="1"/>
  <c r="P171"/>
  <c r="L226"/>
  <c r="L225"/>
  <c r="L224" s="1"/>
  <c r="L223" s="1"/>
  <c r="P179"/>
  <c r="M243"/>
  <c r="M242"/>
  <c r="P120"/>
  <c r="P269"/>
  <c r="P53"/>
  <c r="P169"/>
  <c r="P256"/>
  <c r="L235"/>
  <c r="P48"/>
  <c r="P142"/>
  <c r="P175"/>
  <c r="P122"/>
  <c r="P173"/>
  <c r="P140"/>
  <c r="P37"/>
  <c r="P143"/>
  <c r="P213"/>
  <c r="P245"/>
  <c r="P42"/>
  <c r="P189"/>
  <c r="P60"/>
  <c r="P155"/>
  <c r="P79"/>
  <c r="O106"/>
  <c r="O105" s="1"/>
  <c r="P236"/>
  <c r="P14"/>
  <c r="L232"/>
  <c r="O255"/>
  <c r="P255" s="1"/>
  <c r="O268"/>
  <c r="O266" s="1"/>
  <c r="P229"/>
  <c r="P119"/>
  <c r="P62"/>
  <c r="P26"/>
  <c r="L139"/>
  <c r="P247"/>
  <c r="P25"/>
  <c r="P15"/>
  <c r="O243"/>
  <c r="O242" s="1"/>
  <c r="P230"/>
  <c r="P209"/>
  <c r="P63"/>
  <c r="P59"/>
  <c r="M99"/>
  <c r="M97" s="1"/>
  <c r="O76"/>
  <c r="O75" s="1"/>
  <c r="N13"/>
  <c r="L244"/>
  <c r="N223"/>
  <c r="M98"/>
  <c r="N12"/>
  <c r="N11" s="1"/>
  <c r="P139"/>
  <c r="O96"/>
  <c r="P226"/>
  <c r="L231"/>
  <c r="P232"/>
  <c r="O267"/>
  <c r="P267" s="1"/>
  <c r="P268"/>
  <c r="M96"/>
  <c r="P231"/>
  <c r="L95" l="1"/>
  <c r="L97"/>
  <c r="L98"/>
  <c r="L96"/>
  <c r="M266"/>
  <c r="M267"/>
  <c r="P18"/>
  <c r="O17"/>
  <c r="P17" s="1"/>
  <c r="O238"/>
  <c r="P238" s="1"/>
  <c r="P239"/>
  <c r="P243"/>
  <c r="L242"/>
  <c r="P66"/>
  <c r="O65"/>
  <c r="P65" s="1"/>
  <c r="P72"/>
  <c r="O71"/>
  <c r="O111"/>
  <c r="P115"/>
  <c r="O35"/>
  <c r="L111"/>
  <c r="L110" s="1"/>
  <c r="L104" s="1"/>
  <c r="M191"/>
  <c r="P24"/>
  <c r="O23"/>
  <c r="N95"/>
  <c r="N98"/>
  <c r="N97"/>
  <c r="N96"/>
  <c r="O265"/>
  <c r="O264"/>
  <c r="P78"/>
  <c r="L76"/>
  <c r="L77"/>
  <c r="P13"/>
  <c r="O12"/>
  <c r="O81"/>
  <c r="N264"/>
  <c r="N265"/>
  <c r="O132"/>
  <c r="P133"/>
  <c r="P36"/>
  <c r="L35"/>
  <c r="L34" s="1"/>
  <c r="L33" s="1"/>
  <c r="O200"/>
  <c r="P200" s="1"/>
  <c r="P201"/>
  <c r="O215"/>
  <c r="P215" s="1"/>
  <c r="P216"/>
  <c r="P96"/>
  <c r="N10"/>
  <c r="P95"/>
  <c r="M111"/>
  <c r="M110" s="1"/>
  <c r="M104" s="1"/>
  <c r="O137"/>
  <c r="P138"/>
  <c r="M76"/>
  <c r="M75" s="1"/>
  <c r="M77"/>
  <c r="O29"/>
  <c r="P29" s="1"/>
  <c r="P30"/>
  <c r="L215"/>
  <c r="L199"/>
  <c r="L198" s="1"/>
  <c r="L191" s="1"/>
  <c r="O211"/>
  <c r="P211" s="1"/>
  <c r="P212"/>
  <c r="O219"/>
  <c r="P219" s="1"/>
  <c r="P220"/>
  <c r="P61"/>
  <c r="M10"/>
  <c r="P242"/>
  <c r="L138"/>
  <c r="L137" s="1"/>
  <c r="L136" s="1"/>
  <c r="P58"/>
  <c r="P77"/>
  <c r="N150"/>
  <c r="N138" s="1"/>
  <c r="N137" s="1"/>
  <c r="N136" s="1"/>
  <c r="N191"/>
  <c r="N111"/>
  <c r="N110" s="1"/>
  <c r="N104" s="1"/>
  <c r="O97"/>
  <c r="P99"/>
  <c r="M95"/>
  <c r="N267"/>
  <c r="P158"/>
  <c r="O252"/>
  <c r="P88"/>
  <c r="P161"/>
  <c r="P129"/>
  <c r="N76"/>
  <c r="N75" s="1"/>
  <c r="L266"/>
  <c r="O224"/>
  <c r="P31"/>
  <c r="P116"/>
  <c r="P240"/>
  <c r="O204"/>
  <c r="L88"/>
  <c r="L87" s="1"/>
  <c r="L82" s="1"/>
  <c r="L81" s="1"/>
  <c r="O98"/>
  <c r="P98" s="1"/>
  <c r="P100"/>
  <c r="P67"/>
  <c r="L10" l="1"/>
  <c r="L9" s="1"/>
  <c r="L271" s="1"/>
  <c r="L264"/>
  <c r="L265"/>
  <c r="O136"/>
  <c r="P136" s="1"/>
  <c r="P137"/>
  <c r="O251"/>
  <c r="P252"/>
  <c r="P35"/>
  <c r="O34"/>
  <c r="P111"/>
  <c r="M265"/>
  <c r="M264"/>
  <c r="P82"/>
  <c r="P266"/>
  <c r="O199"/>
  <c r="P12"/>
  <c r="O11"/>
  <c r="P23"/>
  <c r="O22"/>
  <c r="M9"/>
  <c r="M271" s="1"/>
  <c r="P224"/>
  <c r="O223"/>
  <c r="P223" s="1"/>
  <c r="P132"/>
  <c r="O131"/>
  <c r="P131" s="1"/>
  <c r="L75"/>
  <c r="P75" s="1"/>
  <c r="P76"/>
  <c r="O70"/>
  <c r="P71"/>
  <c r="N9"/>
  <c r="N271" s="1"/>
  <c r="P264"/>
  <c r="P97"/>
  <c r="P87"/>
  <c r="P81"/>
  <c r="P265"/>
  <c r="P11" l="1"/>
  <c r="P251"/>
  <c r="O250"/>
  <c r="P34"/>
  <c r="O33"/>
  <c r="P33" s="1"/>
  <c r="O110"/>
  <c r="O69"/>
  <c r="P69" s="1"/>
  <c r="P70"/>
  <c r="O21"/>
  <c r="P21" s="1"/>
  <c r="P22"/>
  <c r="P199"/>
  <c r="O198"/>
  <c r="P198" l="1"/>
  <c r="O191"/>
  <c r="P191" s="1"/>
  <c r="O10"/>
  <c r="P110"/>
  <c r="O104"/>
  <c r="P104" s="1"/>
  <c r="O249"/>
  <c r="P249" s="1"/>
  <c r="P250"/>
  <c r="O9" l="1"/>
  <c r="P10"/>
  <c r="P9" l="1"/>
  <c r="P271" s="1"/>
  <c r="O271"/>
</calcChain>
</file>

<file path=xl/sharedStrings.xml><?xml version="1.0" encoding="utf-8"?>
<sst xmlns="http://schemas.openxmlformats.org/spreadsheetml/2006/main" count="1046" uniqueCount="223">
  <si>
    <t xml:space="preserve">Функционирование органов местного самоуправления </t>
  </si>
  <si>
    <t>Расходы на выплату персоналу государственных (муниципальных) органов</t>
  </si>
  <si>
    <t>2013</t>
  </si>
  <si>
    <t>3</t>
  </si>
  <si>
    <t>4</t>
  </si>
  <si>
    <t>5</t>
  </si>
  <si>
    <t/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</si>
  <si>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</si>
  <si>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</si>
  <si>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</si>
  <si>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500</t>
  </si>
  <si>
    <t>899420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</si>
  <si>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</si>
  <si>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</si>
  <si>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2114700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</si>
  <si>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</si>
  <si>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</si>
  <si>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50000</t>
  </si>
  <si>
    <t>Резервные фонды</t>
  </si>
  <si>
    <t>0111</t>
  </si>
  <si>
    <t>Другие общегосударственные вопросы</t>
  </si>
  <si>
    <t>0113</t>
  </si>
  <si>
    <t>868600</t>
  </si>
  <si>
    <t>Другие вопросы в области жилищно-коммунального хозяйства</t>
  </si>
  <si>
    <t>0505</t>
  </si>
  <si>
    <t>Культура</t>
  </si>
  <si>
    <t>0801</t>
  </si>
  <si>
    <t>1105</t>
  </si>
  <si>
    <t>493500</t>
  </si>
  <si>
    <t>810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</si>
  <si>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</si>
  <si>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</si>
  <si>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</si>
  <si>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9</t>
  </si>
  <si>
    <t>Межбюджетные трансферты</t>
  </si>
  <si>
    <t>0300</t>
  </si>
  <si>
    <t>Национальная безопасность и правоохранительная деятельность</t>
  </si>
  <si>
    <t>Жилищно-коммунальное хозяйство</t>
  </si>
  <si>
    <t>0500</t>
  </si>
  <si>
    <t>Культура, кинематография</t>
  </si>
  <si>
    <t>0800</t>
  </si>
  <si>
    <t>Национальная оборона</t>
  </si>
  <si>
    <t>0200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</si>
  <si>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</si>
  <si>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 тыс.рублей</t>
  </si>
  <si>
    <t>100</t>
  </si>
  <si>
    <t>120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</si>
  <si>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</si>
  <si>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</si>
  <si>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</si>
  <si>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</si>
  <si>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 xml:space="preserve">Субвенции на выполнение полномочий по созданию и обеспечению деятельности административных комиссий 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</si>
  <si>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</si>
  <si>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</si>
  <si>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800</t>
  </si>
  <si>
    <t>Функционирование высшего должностного лица муниципального образования</t>
  </si>
  <si>
    <t>Функционирование представительных органов местного самоуправления</t>
  </si>
  <si>
    <t>Непрограммные расходы главы и органов местного  самоуправления</t>
  </si>
  <si>
    <t>Иные закупки товаров, работ и услуг для обеспечения муниципальных нужд</t>
  </si>
  <si>
    <t>Закупка товаров, работ и услуг для муниципальных нужд</t>
  </si>
  <si>
    <t>Расходы на выплаты персоналу муниципальных органов</t>
  </si>
  <si>
    <t xml:space="preserve">Расходы на выплаты персоналу в целях обеспечения выполнения функций муниципальными органами, казенными учреждениями, органами управления государственными внебюджетными фондами </t>
  </si>
  <si>
    <t>Руководство и управление в сфере установленных функций органов  местного самоуправления</t>
  </si>
  <si>
    <t>Субсидия "Бизнес -план".Субсидии субъектам малого и среднего предпринимательства на возмещение части  затрат по разработке бизнес- планов</t>
  </si>
  <si>
    <t xml:space="preserve"> Субсидия "  Лизинг".Субсидии субъектам малого и среднего предпринимательства на возмещение части  затрат на уплату первого взноса (аванса) при заключении договоров лизинга оборудования.</t>
  </si>
  <si>
    <t>50</t>
  </si>
  <si>
    <t>110</t>
  </si>
  <si>
    <t>Расходы на выплаты персоналу казенных учреждений</t>
  </si>
  <si>
    <t>Дорожное хозяйство (дорожные фонды)</t>
  </si>
  <si>
    <t>Расходы на выплату персоналу казенных учреждений</t>
  </si>
  <si>
    <t>0409</t>
  </si>
  <si>
    <t>0503</t>
  </si>
  <si>
    <t>0310</t>
  </si>
  <si>
    <t>Мероприятие "Передача полномочий"</t>
  </si>
  <si>
    <t>Средства на осуществление части полномочий местного значения из бюджетов поселений бюджету муниципального района в соответсвии с заключенными соглашениями по вопросу местного значения</t>
  </si>
  <si>
    <t>Иные межбюджетные трансферты</t>
  </si>
  <si>
    <t>540</t>
  </si>
  <si>
    <t>Мероприятие "Обеспечение первичного воинского учета"</t>
  </si>
  <si>
    <t>Физическая культура и спорт</t>
  </si>
  <si>
    <t>Другие вопросы в области физической культуры и спорта</t>
  </si>
  <si>
    <t>Мероприятие "Руководство и управление программой"</t>
  </si>
  <si>
    <t>Мероприятие "Обеспечение ведения бюджетного учета"</t>
  </si>
  <si>
    <t>Мероприятие "Обеспечение деятельности административных комиссий"</t>
  </si>
  <si>
    <t>Мероприятие "Обслуживание уличного освещения, осушествление мероприятий по благоустройству территории сельсовета"</t>
  </si>
  <si>
    <t>1</t>
  </si>
  <si>
    <t>2</t>
  </si>
  <si>
    <t>Национальная экономика</t>
  </si>
  <si>
    <t>0400</t>
  </si>
  <si>
    <t>Мероприятие "Организация общественных и временных работ, другие вопрсы в области жилищно-коммунального хозяйства"</t>
  </si>
  <si>
    <t>Благоустройство</t>
  </si>
  <si>
    <t>1100</t>
  </si>
  <si>
    <t>Обеспечение пожарной безопаности</t>
  </si>
  <si>
    <t>8700000000</t>
  </si>
  <si>
    <t>8710000000</t>
  </si>
  <si>
    <t>8710000110</t>
  </si>
  <si>
    <t>8720000190</t>
  </si>
  <si>
    <t>0100000000</t>
  </si>
  <si>
    <t>0100000190</t>
  </si>
  <si>
    <t>0100010210</t>
  </si>
  <si>
    <t>0100000590</t>
  </si>
  <si>
    <t>0100075140</t>
  </si>
  <si>
    <t>0100051180</t>
  </si>
  <si>
    <t>0200000000</t>
  </si>
  <si>
    <t>0100080010</t>
  </si>
  <si>
    <t>0100085080</t>
  </si>
  <si>
    <t>8730000000</t>
  </si>
  <si>
    <t>0100087220</t>
  </si>
  <si>
    <t>8720000000</t>
  </si>
  <si>
    <t>Код ведомства</t>
  </si>
  <si>
    <t>Наименование главных распорядителей и наименование показателей бюджетной классификации</t>
  </si>
  <si>
    <t>Раздел-подраздел</t>
  </si>
  <si>
    <t>Целевая статья</t>
  </si>
  <si>
    <t>Вид расходов</t>
  </si>
  <si>
    <t>№ строки</t>
  </si>
  <si>
    <t>104</t>
  </si>
  <si>
    <t>Уплата налогов</t>
  </si>
  <si>
    <t>850</t>
  </si>
  <si>
    <t>Закупка товаров,работ и услуг  для государственных(муниципальных)нужд</t>
  </si>
  <si>
    <t>Иные закупки товаров,работ и услуг для обеспечения государственных(муниципальных)нужд</t>
  </si>
  <si>
    <t>0200080030</t>
  </si>
  <si>
    <t xml:space="preserve">Жилищное хозяйство </t>
  </si>
  <si>
    <t>0501</t>
  </si>
  <si>
    <t>Средства на уплату взносов  на капитальный ремонт общего имущества в многоквартирных домах (МКД)</t>
  </si>
  <si>
    <t>8730080040</t>
  </si>
  <si>
    <t>Закупка товаров ,работ,и услуг для обеспечения  государственных (муниципальных нужд)</t>
  </si>
  <si>
    <t>Иные закупка товаров ,работ,и услуг для обеспечения  государственных (муниципальных нужд)</t>
  </si>
  <si>
    <t>Выплаты,обеспечивающие уровень заработной платы работников бюджетной сферы не ниже размера минимальной заработной платы</t>
  </si>
  <si>
    <t>(тыс.рублей)</t>
  </si>
  <si>
    <t>8730080310</t>
  </si>
  <si>
    <t xml:space="preserve">Общегосударственные расходы </t>
  </si>
  <si>
    <t>Выплаты,обеспечивающие уровень заработной платы работников бюджетной сферы не ниже размера минимальной заработной платы установленного в Красноярском крае</t>
  </si>
  <si>
    <t>Расходы на выплаты персоналу казенных  учреждений</t>
  </si>
  <si>
    <t xml:space="preserve">Мероприятие "Содержание автомобильных дорог за счет средств дорожного фонда </t>
  </si>
  <si>
    <t>Мероприятие "Содержание  хозяйственной группы"</t>
  </si>
  <si>
    <t xml:space="preserve">Расходы  на выполнение  персоналу  в целях обеспечения выполнения  фукций государственными (муниципальными)органами,казенными  учреждениями,органами  управления  государственными внебюджетными  фондами </t>
  </si>
  <si>
    <t>Резервные фонды исполнительных органов государственной власти местных администраций в рамках непрограмных расходов</t>
  </si>
  <si>
    <t>870</t>
  </si>
  <si>
    <t>0200010210</t>
  </si>
  <si>
    <t xml:space="preserve">Уплата прочих налогови иных платежей </t>
  </si>
  <si>
    <t>Мероприятие"Передача полномочий"</t>
  </si>
  <si>
    <t>0100</t>
  </si>
  <si>
    <t>Здравоохранение</t>
  </si>
  <si>
    <t>0900</t>
  </si>
  <si>
    <t>Другие  вопросы в области  здравоохранения</t>
  </si>
  <si>
    <t>0909</t>
  </si>
  <si>
    <t>Муниципальная программа"Обеспечение жизнедеятельности на территории сельсовета"</t>
  </si>
  <si>
    <t>Субвенция на проведения акарицидных обработок мест массового отдыха населения</t>
  </si>
  <si>
    <t>0100075550</t>
  </si>
  <si>
    <t>Софинансирование на проведения акарицидных обработок мест массового отдыха населения</t>
  </si>
  <si>
    <t>0100095550</t>
  </si>
  <si>
    <t>Иные закупка товаров,работ и услуг  для государственных(муниципальных)нужд</t>
  </si>
  <si>
    <t>0309</t>
  </si>
  <si>
    <t>0300000000</t>
  </si>
  <si>
    <t xml:space="preserve">           ВСЕГО</t>
  </si>
  <si>
    <t>Защита населения от чрезвычайных ситуаций природного и техногенного характера, гражданская оборона</t>
  </si>
  <si>
    <t>Пропаганда знаний в области гражданской защиты среди населения</t>
  </si>
  <si>
    <t>0300082370</t>
  </si>
  <si>
    <t>Иные межбюджетные трансферты на обеспечение первичных мер безопасности</t>
  </si>
  <si>
    <t>0200074120</t>
  </si>
  <si>
    <t>Софинансирование на обеспечение первичных мер безопасности</t>
  </si>
  <si>
    <t>0200094120</t>
  </si>
  <si>
    <t>Субсидии на содержание автомобильных дорог общего пользования местного значения городских округов,городских и сельских поселений за счет средств дорожного фонда Красноярского края</t>
  </si>
  <si>
    <t>0100075080</t>
  </si>
  <si>
    <t>Расходы на разработку проектов организации дорожного движения на автомобильных дорогах местного значения</t>
  </si>
  <si>
    <t>0100085091</t>
  </si>
  <si>
    <t>Софинансирование на содержание автомобильных дорог общего пользования местного значения городских округов,городских и сельских поселений за счет средств дорожного фонда Красноярского края</t>
  </si>
  <si>
    <t>0100095080</t>
  </si>
  <si>
    <t>Социальная политика</t>
  </si>
  <si>
    <t>1000</t>
  </si>
  <si>
    <t>Пенсионное обеспечение</t>
  </si>
  <si>
    <t>1001</t>
  </si>
  <si>
    <t xml:space="preserve">Социальное обеспечение и иные  выплаты </t>
  </si>
  <si>
    <t>8730080320</t>
  </si>
  <si>
    <t>Публичные нормативные  социальные выплаты гражданам</t>
  </si>
  <si>
    <t>312</t>
  </si>
  <si>
    <t>300</t>
  </si>
  <si>
    <t>% исполнения</t>
  </si>
  <si>
    <t>Распределение расходов бюджета сельсовета по ведомственной структуре расходов бюджета сельсовета в 2020 году</t>
  </si>
  <si>
    <t>Функционирование органов местного самоуправления</t>
  </si>
  <si>
    <t>Субсидии на частичное финансирование (возмещение) расходов на повышение с 1 июня 2020года оплаты труда отдельным категориям работников бюджетной сферы Красноярского края</t>
  </si>
  <si>
    <t>Расходы на выплаты персоналу государственных (муниципальных) органов</t>
  </si>
  <si>
    <t>8730010360</t>
  </si>
  <si>
    <t>Обеспечение проведение выборов и референдумов</t>
  </si>
  <si>
    <t>0107</t>
  </si>
  <si>
    <t>Обеспечение проведения выборов и референдумов</t>
  </si>
  <si>
    <t>8730080330</t>
  </si>
  <si>
    <t>Специальные расходы</t>
  </si>
  <si>
    <t>880</t>
  </si>
  <si>
    <t>Закупка товаров, работ и услуг для обеспечения  государственных (муниципальных) нужд</t>
  </si>
  <si>
    <t xml:space="preserve"> Мероприятие  на постановку на государственный кадастровый учет недвижимого имущества и (или) государственная регистрация права на недвижимое имущество</t>
  </si>
  <si>
    <t>Изготовление технической документации на объект капитального строительства</t>
  </si>
  <si>
    <t>0100080120</t>
  </si>
  <si>
    <t xml:space="preserve"> Мероприятие "Содержание автомобильных дорог местного значения"</t>
  </si>
  <si>
    <t>Прочие расходы на содержание автомобильных дорог общего пользования местного значения за счет средств дорожного фонда</t>
  </si>
  <si>
    <t>0100085070</t>
  </si>
  <si>
    <t>Мероприятие "Поддержка местных инициатив территорий городских и сельских поселений"</t>
  </si>
  <si>
    <t>010000000</t>
  </si>
  <si>
    <t>Субсидии на осуществление расходов, направленных на реализацию мероприятий по поддержке местных инициатив территорий городских и сельских поселений</t>
  </si>
  <si>
    <t>0100076410</t>
  </si>
  <si>
    <t>Закупка товаров, работ и услуг для обеспечения государственных (муниципальных) нужд</t>
  </si>
  <si>
    <t>Мероприятие "За содействие развитию налогового потенциала"</t>
  </si>
  <si>
    <t>Иные межбюджетные трансферты за содействие развитию налогового потенциала</t>
  </si>
  <si>
    <t>0100077450</t>
  </si>
  <si>
    <t>Софинансирование на осуществление расходов, направленных на реализацию меропричтий по поддержке местных инициатив территорий городских и сельских поселений</t>
  </si>
  <si>
    <t>0100096410</t>
  </si>
  <si>
    <t>Софинансирование из внебюджетных источников на осуществление расходов, направленных на реализацию мероприятий по поддержке местных инициатив территорий городских и сельских поселений</t>
  </si>
  <si>
    <t>0100096420</t>
  </si>
  <si>
    <t>0100096430</t>
  </si>
  <si>
    <t>Сумма на          2020 год</t>
  </si>
  <si>
    <t>Исполнено в 2020 году</t>
  </si>
  <si>
    <t>к решению Большекосульского  сельского Совета депутатов</t>
  </si>
  <si>
    <t>112</t>
  </si>
  <si>
    <t xml:space="preserve">Муниципальная программа"Обеспечение жизнедеятельности территории  Краснозаводского сельсовета "
</t>
  </si>
  <si>
    <t xml:space="preserve">Муниципальная программа"Обеспечение жизнедеятельности территории  Краснозаводского  сельсовета "
</t>
  </si>
  <si>
    <t xml:space="preserve"> Краснозаводского</t>
  </si>
  <si>
    <t>сельского Совета депутатов</t>
  </si>
  <si>
    <t>Администрация  Краснозаводского сельсовета Боготольского района</t>
  </si>
  <si>
    <t xml:space="preserve">Муниципальная программа"Обеспечение жизнедеятельности территории   Краснозаводского сельсовета "
</t>
  </si>
  <si>
    <t>Муниципальная программа "По профилактике терроризма и экстремизма, а также минимизации и (или) ликвидации последствий проявлений терроризма и экстремизма на территории  Краснозаводского сельсовета на 2019-2021 годы"</t>
  </si>
  <si>
    <t>Муниципальная программа "Обеспечение первичных мер пожарной безопасности в границах населенных пунктов Краснозаводского сельсовета"</t>
  </si>
  <si>
    <t>Муниципальная программа"Обеспечение жизнедеятельности территории  Краснозаводского сельсовета "</t>
  </si>
  <si>
    <t xml:space="preserve">от     27 мая    2021г. № 13-39 </t>
  </si>
  <si>
    <t>Приложение №_3_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</si>
</sst>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0"/>
      <name val="Arial"/>
    </font>
    <font>
      <b/>
      <sz val="10"/>
      <color indexed="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1">
    <xf numFmtId="0" fontId="0" fillId="0" borderId="0" xfId="0"/>
    <xf numFmtId="0" fontId="3" fillId="2" borderId="0" xfId="0" applyFont="1" applyFill="1"/>
    <xf numFmtId="0" fontId="2" fillId="2" borderId="0" xfId="0" applyFont="1" applyFill="1"/>
    <xf numFmtId="2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2" fontId="3" fillId="0" borderId="2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/>
    <xf numFmtId="49" fontId="3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/>
    <xf numFmtId="4" fontId="3" fillId="0" borderId="3" xfId="0" applyNumberFormat="1" applyFont="1" applyFill="1" applyBorder="1"/>
    <xf numFmtId="49" fontId="3" fillId="0" borderId="0" xfId="0" applyNumberFormat="1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2" fontId="3" fillId="0" borderId="1" xfId="0" applyNumberFormat="1" applyFont="1" applyFill="1" applyBorder="1" applyAlignment="1">
      <alignment horizontal="center" vertical="top" wrapText="1"/>
    </xf>
    <xf numFmtId="0" fontId="3" fillId="3" borderId="0" xfId="0" applyFont="1" applyFill="1"/>
    <xf numFmtId="0" fontId="7" fillId="0" borderId="0" xfId="0" applyFont="1" applyFill="1"/>
    <xf numFmtId="0" fontId="10" fillId="0" borderId="0" xfId="0" applyFont="1" applyFill="1" applyAlignment="1"/>
    <xf numFmtId="0" fontId="3" fillId="0" borderId="0" xfId="0" applyFont="1" applyFill="1" applyBorder="1" applyAlignment="1"/>
    <xf numFmtId="0" fontId="2" fillId="0" borderId="0" xfId="0" applyFont="1" applyFill="1"/>
    <xf numFmtId="4" fontId="2" fillId="0" borderId="0" xfId="0" applyNumberFormat="1" applyFont="1" applyFill="1" applyAlignment="1">
      <alignment horizontal="right"/>
    </xf>
    <xf numFmtId="2" fontId="3" fillId="0" borderId="0" xfId="0" applyNumberFormat="1" applyFont="1" applyFill="1"/>
    <xf numFmtId="4" fontId="3" fillId="0" borderId="0" xfId="0" applyNumberFormat="1" applyFont="1" applyFill="1" applyAlignment="1">
      <alignment horizontal="right"/>
    </xf>
    <xf numFmtId="2" fontId="2" fillId="0" borderId="0" xfId="0" applyNumberFormat="1" applyFont="1" applyFill="1"/>
    <xf numFmtId="4" fontId="2" fillId="0" borderId="0" xfId="0" applyNumberFormat="1" applyFont="1" applyFill="1"/>
    <xf numFmtId="49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vertical="center"/>
    </xf>
    <xf numFmtId="49" fontId="3" fillId="2" borderId="2" xfId="0" applyNumberFormat="1" applyFont="1" applyFill="1" applyBorder="1" applyAlignment="1">
      <alignment horizontal="left" vertical="top" wrapText="1"/>
    </xf>
    <xf numFmtId="2" fontId="3" fillId="2" borderId="2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wrapText="1"/>
    </xf>
    <xf numFmtId="0" fontId="11" fillId="0" borderId="5" xfId="0" applyNumberFormat="1" applyFont="1" applyFill="1" applyBorder="1" applyAlignment="1">
      <alignment horizontal="left" vertical="top" wrapText="1"/>
    </xf>
    <xf numFmtId="2" fontId="12" fillId="2" borderId="1" xfId="0" applyNumberFormat="1" applyFont="1" applyFill="1" applyBorder="1" applyAlignment="1">
      <alignment horizontal="left" vertical="top" wrapText="1"/>
    </xf>
    <xf numFmtId="2" fontId="3" fillId="2" borderId="1" xfId="0" applyNumberFormat="1" applyFont="1" applyFill="1" applyBorder="1" applyAlignment="1">
      <alignment horizontal="left" vertical="top" wrapText="1"/>
    </xf>
    <xf numFmtId="165" fontId="9" fillId="0" borderId="0" xfId="1" applyNumberFormat="1" applyFont="1" applyFill="1" applyAlignment="1"/>
    <xf numFmtId="165" fontId="8" fillId="0" borderId="0" xfId="1" applyNumberFormat="1" applyFont="1" applyFill="1" applyAlignment="1"/>
    <xf numFmtId="165" fontId="7" fillId="0" borderId="0" xfId="0" applyNumberFormat="1" applyFont="1" applyFill="1"/>
    <xf numFmtId="165" fontId="10" fillId="0" borderId="0" xfId="0" applyNumberFormat="1" applyFont="1" applyFill="1" applyAlignment="1"/>
    <xf numFmtId="165" fontId="7" fillId="0" borderId="0" xfId="0" applyNumberFormat="1" applyFont="1" applyFill="1" applyAlignment="1"/>
    <xf numFmtId="165" fontId="3" fillId="0" borderId="0" xfId="0" applyNumberFormat="1" applyFont="1" applyFill="1" applyAlignment="1">
      <alignment vertical="center"/>
    </xf>
    <xf numFmtId="165" fontId="3" fillId="0" borderId="0" xfId="0" applyNumberFormat="1" applyFont="1" applyFill="1" applyBorder="1"/>
    <xf numFmtId="165" fontId="3" fillId="0" borderId="0" xfId="0" applyNumberFormat="1" applyFont="1" applyFill="1" applyBorder="1" applyAlignment="1"/>
    <xf numFmtId="165" fontId="3" fillId="0" borderId="0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6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/>
    <xf numFmtId="165" fontId="2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5" fontId="2" fillId="0" borderId="0" xfId="0" applyNumberFormat="1" applyFont="1" applyFill="1"/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right" vertical="center"/>
    </xf>
    <xf numFmtId="165" fontId="2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center" vertical="center"/>
    </xf>
    <xf numFmtId="49" fontId="2" fillId="0" borderId="3" xfId="0" applyNumberFormat="1" applyFont="1" applyFill="1" applyBorder="1" applyAlignment="1">
      <alignment horizontal="left" vertical="center"/>
    </xf>
    <xf numFmtId="49" fontId="3" fillId="0" borderId="2" xfId="0" applyNumberFormat="1" applyFont="1" applyFill="1" applyBorder="1" applyAlignment="1">
      <alignment horizontal="lef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17"/>
  <sheetViews>
    <sheetView tabSelected="1" topLeftCell="F1" zoomScale="90" zoomScaleNormal="90" workbookViewId="0">
      <selection activeCell="O3" sqref="O3"/>
    </sheetView>
  </sheetViews>
  <sheetFormatPr defaultColWidth="8.88671875" defaultRowHeight="15.6"/>
  <cols>
    <col min="1" max="4" width="8.88671875" style="1" hidden="1" customWidth="1"/>
    <col min="5" max="5" width="7.6640625" style="7" customWidth="1"/>
    <col min="6" max="6" width="56" style="7" customWidth="1"/>
    <col min="7" max="7" width="9" style="7" customWidth="1"/>
    <col min="8" max="8" width="9.6640625" style="7" customWidth="1"/>
    <col min="9" max="9" width="13.5546875" style="7" customWidth="1"/>
    <col min="10" max="10" width="8" style="7" customWidth="1"/>
    <col min="11" max="11" width="14.5546875" style="7" hidden="1" customWidth="1"/>
    <col min="12" max="12" width="14.44140625" style="74" customWidth="1"/>
    <col min="13" max="13" width="11.6640625" style="74" hidden="1" customWidth="1"/>
    <col min="14" max="14" width="12.44140625" style="74" hidden="1" customWidth="1"/>
    <col min="15" max="15" width="13.88671875" style="74" customWidth="1"/>
    <col min="16" max="27" width="15.6640625" style="7" customWidth="1"/>
    <col min="28" max="36" width="15.6640625" style="1" customWidth="1"/>
    <col min="37" max="16384" width="8.88671875" style="1"/>
  </cols>
  <sheetData>
    <row r="1" spans="5:16">
      <c r="J1" s="37"/>
      <c r="K1" s="37"/>
      <c r="L1" s="56" t="s">
        <v>222</v>
      </c>
      <c r="M1" s="57"/>
      <c r="N1" s="57"/>
      <c r="O1" s="58"/>
    </row>
    <row r="2" spans="5:16">
      <c r="J2" s="38" t="s">
        <v>210</v>
      </c>
      <c r="K2" s="38"/>
      <c r="L2" s="59" t="s">
        <v>214</v>
      </c>
      <c r="M2" s="60"/>
      <c r="N2" s="60"/>
      <c r="O2" s="58" t="s">
        <v>215</v>
      </c>
    </row>
    <row r="3" spans="5:16">
      <c r="J3" s="38" t="s">
        <v>221</v>
      </c>
      <c r="K3" s="38"/>
      <c r="L3" s="59"/>
      <c r="M3" s="60"/>
      <c r="N3" s="60"/>
      <c r="O3" s="58"/>
    </row>
    <row r="4" spans="5:16" ht="18.75" customHeight="1">
      <c r="F4" s="47" t="s">
        <v>177</v>
      </c>
      <c r="G4" s="47"/>
      <c r="H4" s="47"/>
      <c r="I4" s="47"/>
      <c r="J4" s="47"/>
      <c r="K4" s="47"/>
      <c r="L4" s="61"/>
      <c r="M4" s="61"/>
      <c r="N4" s="61"/>
      <c r="O4" s="62"/>
    </row>
    <row r="5" spans="5:16" ht="15.75" customHeight="1">
      <c r="F5" s="88"/>
      <c r="G5" s="88"/>
      <c r="H5" s="88"/>
      <c r="I5" s="88"/>
      <c r="J5" s="88"/>
      <c r="K5" s="88"/>
      <c r="L5" s="88"/>
      <c r="M5" s="88"/>
      <c r="N5" s="88"/>
      <c r="O5" s="62"/>
    </row>
    <row r="6" spans="5:16" ht="22.5" customHeight="1">
      <c r="J6" s="39"/>
      <c r="K6" s="39"/>
      <c r="L6" s="63"/>
      <c r="M6" s="63"/>
      <c r="N6" s="64" t="s">
        <v>44</v>
      </c>
      <c r="O6" s="62"/>
      <c r="P6" s="7" t="s">
        <v>127</v>
      </c>
    </row>
    <row r="7" spans="5:16" s="7" customFormat="1" ht="63" customHeight="1">
      <c r="E7" s="6" t="s">
        <v>113</v>
      </c>
      <c r="F7" s="4" t="s">
        <v>109</v>
      </c>
      <c r="G7" s="4" t="s">
        <v>108</v>
      </c>
      <c r="H7" s="4" t="s">
        <v>110</v>
      </c>
      <c r="I7" s="4" t="s">
        <v>111</v>
      </c>
      <c r="J7" s="4" t="s">
        <v>112</v>
      </c>
      <c r="K7" s="4" t="s">
        <v>2</v>
      </c>
      <c r="L7" s="65" t="s">
        <v>208</v>
      </c>
      <c r="M7" s="66"/>
      <c r="N7" s="65"/>
      <c r="O7" s="65" t="s">
        <v>209</v>
      </c>
      <c r="P7" s="5" t="s">
        <v>176</v>
      </c>
    </row>
    <row r="8" spans="5:16" s="7" customFormat="1">
      <c r="E8" s="14"/>
      <c r="F8" s="15" t="s">
        <v>84</v>
      </c>
      <c r="G8" s="15" t="s">
        <v>85</v>
      </c>
      <c r="H8" s="15" t="s">
        <v>3</v>
      </c>
      <c r="I8" s="15" t="s">
        <v>4</v>
      </c>
      <c r="J8" s="15" t="s">
        <v>5</v>
      </c>
      <c r="K8" s="16"/>
      <c r="L8" s="15">
        <v>6</v>
      </c>
      <c r="M8" s="16"/>
      <c r="N8" s="16" t="s">
        <v>33</v>
      </c>
      <c r="O8" s="15">
        <v>6</v>
      </c>
      <c r="P8" s="17">
        <v>6</v>
      </c>
    </row>
    <row r="9" spans="5:16" s="7" customFormat="1" ht="30.75" customHeight="1">
      <c r="E9" s="10">
        <v>1</v>
      </c>
      <c r="F9" s="18" t="s">
        <v>216</v>
      </c>
      <c r="G9" s="4" t="s">
        <v>211</v>
      </c>
      <c r="H9" s="4"/>
      <c r="I9" s="4"/>
      <c r="J9" s="4" t="s">
        <v>6</v>
      </c>
      <c r="K9" s="12" t="e">
        <f>K11+K21+K33+K75+K81+K111+#REF!+#REF!+#REF!+K223+#REF!+#REF!+K243+#REF!+#REF!+#REF!+#REF!+#REF!+#REF!+#REF!</f>
        <v>#REF!</v>
      </c>
      <c r="L9" s="65">
        <f>L10+L95+L104+L136+L191+L242+L249+L258+L264</f>
        <v>13189.699999999999</v>
      </c>
      <c r="M9" s="65" t="e">
        <f>M10+M95+M104+M136+M191+M242+M249+M258+M264</f>
        <v>#REF!</v>
      </c>
      <c r="N9" s="65" t="e">
        <f>N10+N95+N104+N136+N191+N242+N249+N258+N264</f>
        <v>#REF!</v>
      </c>
      <c r="O9" s="65">
        <f>O10+O95+O104+O136+O191+O242+O249+O258+O264</f>
        <v>12838.199999999999</v>
      </c>
      <c r="P9" s="5">
        <f>O9*100/L9</f>
        <v>97.335041737113059</v>
      </c>
    </row>
    <row r="10" spans="5:16" s="7" customFormat="1" ht="16.2">
      <c r="E10" s="10">
        <v>2</v>
      </c>
      <c r="F10" s="3" t="s">
        <v>129</v>
      </c>
      <c r="G10" s="4" t="s">
        <v>211</v>
      </c>
      <c r="H10" s="4" t="s">
        <v>140</v>
      </c>
      <c r="I10" s="4"/>
      <c r="J10" s="19"/>
      <c r="K10" s="11"/>
      <c r="L10" s="65">
        <f>L11+L21+L33+L81+L75+L69</f>
        <v>3526.8999999999996</v>
      </c>
      <c r="M10" s="65" t="e">
        <f>M11+M21+M33+M81+M75</f>
        <v>#REF!</v>
      </c>
      <c r="N10" s="65" t="e">
        <f>N11+N21+N33+N81+N75</f>
        <v>#REF!</v>
      </c>
      <c r="O10" s="65">
        <f>O11+O21+O33+O81+O75+O69</f>
        <v>3497.5999999999995</v>
      </c>
      <c r="P10" s="5">
        <f t="shared" ref="P10:P63" si="0">O10*100/L10</f>
        <v>99.169242110635395</v>
      </c>
    </row>
    <row r="11" spans="5:16" s="7" customFormat="1" ht="44.25" customHeight="1">
      <c r="E11" s="10">
        <v>3</v>
      </c>
      <c r="F11" s="18" t="s">
        <v>7</v>
      </c>
      <c r="G11" s="4" t="s">
        <v>211</v>
      </c>
      <c r="H11" s="4" t="s">
        <v>8</v>
      </c>
      <c r="I11" s="4"/>
      <c r="J11" s="4" t="s">
        <v>6</v>
      </c>
      <c r="K11" s="35" t="str">
        <f>K15</f>
        <v>899420</v>
      </c>
      <c r="L11" s="78">
        <f>L12</f>
        <v>855.30000000000007</v>
      </c>
      <c r="M11" s="78" t="e">
        <f>M12</f>
        <v>#REF!</v>
      </c>
      <c r="N11" s="78" t="e">
        <f>N12</f>
        <v>#REF!</v>
      </c>
      <c r="O11" s="78">
        <f>O12</f>
        <v>855.30000000000007</v>
      </c>
      <c r="P11" s="79">
        <f t="shared" si="0"/>
        <v>99.999999999999986</v>
      </c>
    </row>
    <row r="12" spans="5:16" s="7" customFormat="1" ht="33.75" customHeight="1">
      <c r="E12" s="10">
        <v>4</v>
      </c>
      <c r="F12" s="3" t="s">
        <v>57</v>
      </c>
      <c r="G12" s="4" t="s">
        <v>211</v>
      </c>
      <c r="H12" s="4" t="s">
        <v>8</v>
      </c>
      <c r="I12" s="4" t="s">
        <v>92</v>
      </c>
      <c r="J12" s="19"/>
      <c r="K12" s="20"/>
      <c r="L12" s="65">
        <f>L13+L17</f>
        <v>855.30000000000007</v>
      </c>
      <c r="M12" s="65" t="e">
        <f>M13+M17</f>
        <v>#REF!</v>
      </c>
      <c r="N12" s="65" t="e">
        <f>N13+N17</f>
        <v>#REF!</v>
      </c>
      <c r="O12" s="65">
        <f>O13+O17</f>
        <v>855.30000000000007</v>
      </c>
      <c r="P12" s="5">
        <f t="shared" si="0"/>
        <v>99.999999999999986</v>
      </c>
    </row>
    <row r="13" spans="5:16" s="7" customFormat="1" ht="35.25" customHeight="1">
      <c r="E13" s="10">
        <v>5</v>
      </c>
      <c r="F13" s="18" t="s">
        <v>55</v>
      </c>
      <c r="G13" s="4" t="s">
        <v>211</v>
      </c>
      <c r="H13" s="4" t="s">
        <v>8</v>
      </c>
      <c r="I13" s="4" t="s">
        <v>93</v>
      </c>
      <c r="J13" s="19"/>
      <c r="K13" s="20"/>
      <c r="L13" s="65">
        <f>L14</f>
        <v>766.6</v>
      </c>
      <c r="M13" s="65" t="e">
        <f>M14+#REF!+#REF!</f>
        <v>#REF!</v>
      </c>
      <c r="N13" s="65" t="e">
        <f>N14+#REF!+#REF!</f>
        <v>#REF!</v>
      </c>
      <c r="O13" s="65">
        <f>O14</f>
        <v>766.6</v>
      </c>
      <c r="P13" s="5">
        <f t="shared" si="0"/>
        <v>100</v>
      </c>
    </row>
    <row r="14" spans="5:16" s="7" customFormat="1" ht="16.2">
      <c r="E14" s="10">
        <v>6</v>
      </c>
      <c r="F14" s="18" t="s">
        <v>9</v>
      </c>
      <c r="G14" s="4" t="s">
        <v>211</v>
      </c>
      <c r="H14" s="4" t="s">
        <v>8</v>
      </c>
      <c r="I14" s="4" t="s">
        <v>94</v>
      </c>
      <c r="J14" s="19"/>
      <c r="K14" s="20"/>
      <c r="L14" s="65">
        <f>L15</f>
        <v>766.6</v>
      </c>
      <c r="M14" s="65">
        <f t="shared" ref="M14:O15" si="1">M15</f>
        <v>563.4</v>
      </c>
      <c r="N14" s="65">
        <f t="shared" si="1"/>
        <v>563.4</v>
      </c>
      <c r="O14" s="65">
        <f t="shared" si="1"/>
        <v>766.6</v>
      </c>
      <c r="P14" s="5">
        <f t="shared" si="0"/>
        <v>100</v>
      </c>
    </row>
    <row r="15" spans="5:16" s="7" customFormat="1" ht="82.5" customHeight="1">
      <c r="E15" s="10">
        <v>7</v>
      </c>
      <c r="F15" s="3" t="s">
        <v>43</v>
      </c>
      <c r="G15" s="4" t="s">
        <v>211</v>
      </c>
      <c r="H15" s="4" t="s">
        <v>8</v>
      </c>
      <c r="I15" s="4" t="s">
        <v>94</v>
      </c>
      <c r="J15" s="4" t="s">
        <v>45</v>
      </c>
      <c r="K15" s="21" t="s">
        <v>11</v>
      </c>
      <c r="L15" s="65">
        <f>L16</f>
        <v>766.6</v>
      </c>
      <c r="M15" s="65">
        <f t="shared" si="1"/>
        <v>563.4</v>
      </c>
      <c r="N15" s="65">
        <f t="shared" si="1"/>
        <v>563.4</v>
      </c>
      <c r="O15" s="65">
        <f t="shared" si="1"/>
        <v>766.6</v>
      </c>
      <c r="P15" s="5">
        <f t="shared" si="0"/>
        <v>100</v>
      </c>
    </row>
    <row r="16" spans="5:16" s="7" customFormat="1" ht="20.25" customHeight="1">
      <c r="E16" s="10">
        <v>8</v>
      </c>
      <c r="F16" s="3" t="s">
        <v>60</v>
      </c>
      <c r="G16" s="4" t="s">
        <v>211</v>
      </c>
      <c r="H16" s="4" t="s">
        <v>8</v>
      </c>
      <c r="I16" s="4" t="s">
        <v>94</v>
      </c>
      <c r="J16" s="4" t="s">
        <v>46</v>
      </c>
      <c r="K16" s="21"/>
      <c r="L16" s="78">
        <v>766.6</v>
      </c>
      <c r="M16" s="80">
        <v>563.4</v>
      </c>
      <c r="N16" s="80">
        <v>563.4</v>
      </c>
      <c r="O16" s="78">
        <v>766.6</v>
      </c>
      <c r="P16" s="79">
        <f t="shared" si="0"/>
        <v>100</v>
      </c>
    </row>
    <row r="17" spans="5:16" s="7" customFormat="1" ht="24.75" customHeight="1">
      <c r="E17" s="10">
        <v>9</v>
      </c>
      <c r="F17" s="48" t="s">
        <v>178</v>
      </c>
      <c r="G17" s="4" t="s">
        <v>211</v>
      </c>
      <c r="H17" s="4" t="s">
        <v>8</v>
      </c>
      <c r="I17" s="50" t="s">
        <v>105</v>
      </c>
      <c r="J17" s="4"/>
      <c r="K17" s="21"/>
      <c r="L17" s="78">
        <f>L18</f>
        <v>88.7</v>
      </c>
      <c r="M17" s="80"/>
      <c r="N17" s="80"/>
      <c r="O17" s="78">
        <f>O18</f>
        <v>88.7</v>
      </c>
      <c r="P17" s="79">
        <f t="shared" si="0"/>
        <v>100</v>
      </c>
    </row>
    <row r="18" spans="5:16" s="7" customFormat="1" ht="69.75" customHeight="1">
      <c r="E18" s="10">
        <v>10</v>
      </c>
      <c r="F18" s="49" t="s">
        <v>179</v>
      </c>
      <c r="G18" s="4" t="s">
        <v>211</v>
      </c>
      <c r="H18" s="4" t="s">
        <v>8</v>
      </c>
      <c r="I18" s="50" t="s">
        <v>181</v>
      </c>
      <c r="J18" s="4"/>
      <c r="K18" s="21"/>
      <c r="L18" s="78">
        <f>L19</f>
        <v>88.7</v>
      </c>
      <c r="M18" s="80"/>
      <c r="N18" s="80"/>
      <c r="O18" s="78">
        <f>O19</f>
        <v>88.7</v>
      </c>
      <c r="P18" s="79">
        <f t="shared" si="0"/>
        <v>100</v>
      </c>
    </row>
    <row r="19" spans="5:16" s="7" customFormat="1" ht="81.75" customHeight="1">
      <c r="E19" s="10">
        <v>11</v>
      </c>
      <c r="F19" s="49" t="s">
        <v>43</v>
      </c>
      <c r="G19" s="4" t="s">
        <v>211</v>
      </c>
      <c r="H19" s="4" t="s">
        <v>8</v>
      </c>
      <c r="I19" s="50" t="s">
        <v>181</v>
      </c>
      <c r="J19" s="4" t="s">
        <v>45</v>
      </c>
      <c r="K19" s="21"/>
      <c r="L19" s="78">
        <f>L20</f>
        <v>88.7</v>
      </c>
      <c r="M19" s="80"/>
      <c r="N19" s="80"/>
      <c r="O19" s="78">
        <f>O20</f>
        <v>88.7</v>
      </c>
      <c r="P19" s="79">
        <f t="shared" si="0"/>
        <v>100</v>
      </c>
    </row>
    <row r="20" spans="5:16" s="7" customFormat="1" ht="39" customHeight="1">
      <c r="E20" s="10">
        <v>12</v>
      </c>
      <c r="F20" s="49" t="s">
        <v>180</v>
      </c>
      <c r="G20" s="4" t="s">
        <v>211</v>
      </c>
      <c r="H20" s="4" t="s">
        <v>8</v>
      </c>
      <c r="I20" s="50" t="s">
        <v>181</v>
      </c>
      <c r="J20" s="4" t="s">
        <v>46</v>
      </c>
      <c r="K20" s="21"/>
      <c r="L20" s="78">
        <v>88.7</v>
      </c>
      <c r="M20" s="80"/>
      <c r="N20" s="80"/>
      <c r="O20" s="78">
        <v>88.7</v>
      </c>
      <c r="P20" s="79">
        <f t="shared" si="0"/>
        <v>100</v>
      </c>
    </row>
    <row r="21" spans="5:16" s="7" customFormat="1" ht="56.25" customHeight="1">
      <c r="E21" s="10">
        <v>13</v>
      </c>
      <c r="F21" s="18" t="s">
        <v>12</v>
      </c>
      <c r="G21" s="4" t="s">
        <v>211</v>
      </c>
      <c r="H21" s="4" t="s">
        <v>13</v>
      </c>
      <c r="I21" s="4"/>
      <c r="J21" s="19" t="s">
        <v>6</v>
      </c>
      <c r="K21" s="25" t="str">
        <f>K28</f>
        <v>2114700</v>
      </c>
      <c r="L21" s="78">
        <f>L22</f>
        <v>609.70000000000005</v>
      </c>
      <c r="M21" s="78" t="e">
        <f>M22</f>
        <v>#REF!</v>
      </c>
      <c r="N21" s="78" t="e">
        <f>N22</f>
        <v>#REF!</v>
      </c>
      <c r="O21" s="78">
        <f>O22</f>
        <v>609.70000000000005</v>
      </c>
      <c r="P21" s="79">
        <f t="shared" si="0"/>
        <v>100</v>
      </c>
    </row>
    <row r="22" spans="5:16" s="7" customFormat="1" ht="33" customHeight="1">
      <c r="E22" s="10">
        <v>14</v>
      </c>
      <c r="F22" s="3" t="s">
        <v>57</v>
      </c>
      <c r="G22" s="4" t="s">
        <v>211</v>
      </c>
      <c r="H22" s="4" t="s">
        <v>13</v>
      </c>
      <c r="I22" s="4" t="s">
        <v>92</v>
      </c>
      <c r="J22" s="22"/>
      <c r="K22" s="23"/>
      <c r="L22" s="65">
        <f>L23+L29</f>
        <v>609.70000000000005</v>
      </c>
      <c r="M22" s="65" t="e">
        <f>M23+M29</f>
        <v>#REF!</v>
      </c>
      <c r="N22" s="65" t="e">
        <f>N23+N29</f>
        <v>#REF!</v>
      </c>
      <c r="O22" s="65">
        <f>O23+O29</f>
        <v>609.70000000000005</v>
      </c>
      <c r="P22" s="5">
        <f t="shared" si="0"/>
        <v>100</v>
      </c>
    </row>
    <row r="23" spans="5:16" s="7" customFormat="1" ht="33" customHeight="1">
      <c r="E23" s="10">
        <v>15</v>
      </c>
      <c r="F23" s="3" t="s">
        <v>56</v>
      </c>
      <c r="G23" s="4" t="s">
        <v>211</v>
      </c>
      <c r="H23" s="4" t="s">
        <v>13</v>
      </c>
      <c r="I23" s="4" t="s">
        <v>107</v>
      </c>
      <c r="J23" s="22"/>
      <c r="K23" s="23"/>
      <c r="L23" s="65">
        <f>L24</f>
        <v>547</v>
      </c>
      <c r="M23" s="65" t="e">
        <f>M24+#REF!+#REF!</f>
        <v>#REF!</v>
      </c>
      <c r="N23" s="65" t="e">
        <f>N24+#REF!+#REF!</f>
        <v>#REF!</v>
      </c>
      <c r="O23" s="65">
        <f>O24</f>
        <v>547</v>
      </c>
      <c r="P23" s="5">
        <f t="shared" si="0"/>
        <v>100</v>
      </c>
    </row>
    <row r="24" spans="5:16" s="7" customFormat="1" ht="33" customHeight="1">
      <c r="E24" s="10">
        <v>16</v>
      </c>
      <c r="F24" s="24" t="s">
        <v>62</v>
      </c>
      <c r="G24" s="4" t="s">
        <v>211</v>
      </c>
      <c r="H24" s="4" t="s">
        <v>13</v>
      </c>
      <c r="I24" s="4" t="s">
        <v>95</v>
      </c>
      <c r="J24" s="22"/>
      <c r="K24" s="23"/>
      <c r="L24" s="65">
        <f>L25</f>
        <v>547</v>
      </c>
      <c r="M24" s="65">
        <f t="shared" ref="M24:O25" si="2">M25</f>
        <v>391.5</v>
      </c>
      <c r="N24" s="65">
        <f t="shared" si="2"/>
        <v>391.5</v>
      </c>
      <c r="O24" s="65">
        <f t="shared" si="2"/>
        <v>547</v>
      </c>
      <c r="P24" s="5">
        <f t="shared" si="0"/>
        <v>100</v>
      </c>
    </row>
    <row r="25" spans="5:16" s="7" customFormat="1" ht="84.75" customHeight="1">
      <c r="E25" s="10">
        <v>17</v>
      </c>
      <c r="F25" s="3" t="s">
        <v>43</v>
      </c>
      <c r="G25" s="4" t="s">
        <v>211</v>
      </c>
      <c r="H25" s="4" t="s">
        <v>13</v>
      </c>
      <c r="I25" s="4" t="s">
        <v>95</v>
      </c>
      <c r="J25" s="4" t="s">
        <v>45</v>
      </c>
      <c r="K25" s="23"/>
      <c r="L25" s="65">
        <f>L26</f>
        <v>547</v>
      </c>
      <c r="M25" s="65">
        <f t="shared" si="2"/>
        <v>391.5</v>
      </c>
      <c r="N25" s="65">
        <f t="shared" si="2"/>
        <v>391.5</v>
      </c>
      <c r="O25" s="65">
        <f t="shared" si="2"/>
        <v>547</v>
      </c>
      <c r="P25" s="5">
        <f t="shared" si="0"/>
        <v>100</v>
      </c>
    </row>
    <row r="26" spans="5:16" s="7" customFormat="1" ht="21" customHeight="1">
      <c r="E26" s="10">
        <v>18</v>
      </c>
      <c r="F26" s="3" t="s">
        <v>60</v>
      </c>
      <c r="G26" s="4" t="s">
        <v>211</v>
      </c>
      <c r="H26" s="4" t="s">
        <v>13</v>
      </c>
      <c r="I26" s="4" t="s">
        <v>95</v>
      </c>
      <c r="J26" s="4" t="s">
        <v>46</v>
      </c>
      <c r="K26" s="23"/>
      <c r="L26" s="78">
        <v>547</v>
      </c>
      <c r="M26" s="81">
        <v>391.5</v>
      </c>
      <c r="N26" s="81">
        <v>391.5</v>
      </c>
      <c r="O26" s="78">
        <v>547</v>
      </c>
      <c r="P26" s="79">
        <f t="shared" si="0"/>
        <v>100</v>
      </c>
    </row>
    <row r="27" spans="5:16" s="7" customFormat="1" ht="47.25" hidden="1" customHeight="1">
      <c r="E27" s="10"/>
      <c r="F27" s="3" t="s">
        <v>61</v>
      </c>
      <c r="G27" s="4">
        <v>113</v>
      </c>
      <c r="H27" s="4"/>
      <c r="I27" s="4"/>
      <c r="J27" s="4" t="s">
        <v>45</v>
      </c>
      <c r="K27" s="25"/>
      <c r="L27" s="65"/>
      <c r="M27" s="68"/>
      <c r="N27" s="68"/>
      <c r="O27" s="65"/>
      <c r="P27" s="79" t="e">
        <f t="shared" si="0"/>
        <v>#DIV/0!</v>
      </c>
    </row>
    <row r="28" spans="5:16" s="7" customFormat="1" ht="18.75" hidden="1" customHeight="1">
      <c r="E28" s="10"/>
      <c r="F28" s="3" t="s">
        <v>60</v>
      </c>
      <c r="G28" s="4">
        <v>113</v>
      </c>
      <c r="H28" s="4"/>
      <c r="I28" s="4"/>
      <c r="J28" s="4" t="s">
        <v>46</v>
      </c>
      <c r="K28" s="21" t="s">
        <v>14</v>
      </c>
      <c r="L28" s="65"/>
      <c r="M28" s="68"/>
      <c r="N28" s="68"/>
      <c r="O28" s="65"/>
      <c r="P28" s="79" t="e">
        <f t="shared" si="0"/>
        <v>#DIV/0!</v>
      </c>
    </row>
    <row r="29" spans="5:16" s="7" customFormat="1" ht="29.25" customHeight="1">
      <c r="E29" s="10">
        <v>19</v>
      </c>
      <c r="F29" s="48" t="s">
        <v>178</v>
      </c>
      <c r="G29" s="4" t="s">
        <v>211</v>
      </c>
      <c r="H29" s="50" t="s">
        <v>13</v>
      </c>
      <c r="I29" s="50" t="s">
        <v>105</v>
      </c>
      <c r="J29" s="50"/>
      <c r="K29" s="21"/>
      <c r="L29" s="65">
        <f>L31</f>
        <v>62.7</v>
      </c>
      <c r="M29" s="68"/>
      <c r="N29" s="68"/>
      <c r="O29" s="65">
        <f>O30</f>
        <v>62.7</v>
      </c>
      <c r="P29" s="79">
        <f t="shared" si="0"/>
        <v>100</v>
      </c>
    </row>
    <row r="30" spans="5:16" s="7" customFormat="1" ht="67.5" customHeight="1">
      <c r="E30" s="10">
        <v>20</v>
      </c>
      <c r="F30" s="49" t="s">
        <v>179</v>
      </c>
      <c r="G30" s="4" t="s">
        <v>211</v>
      </c>
      <c r="H30" s="50" t="s">
        <v>13</v>
      </c>
      <c r="I30" s="50" t="s">
        <v>181</v>
      </c>
      <c r="J30" s="50"/>
      <c r="K30" s="21"/>
      <c r="L30" s="65">
        <f>L31</f>
        <v>62.7</v>
      </c>
      <c r="M30" s="68"/>
      <c r="N30" s="68"/>
      <c r="O30" s="65">
        <f>O31</f>
        <v>62.7</v>
      </c>
      <c r="P30" s="79">
        <f t="shared" si="0"/>
        <v>100</v>
      </c>
    </row>
    <row r="31" spans="5:16" s="7" customFormat="1" ht="89.25" customHeight="1">
      <c r="E31" s="10">
        <v>21</v>
      </c>
      <c r="F31" s="49" t="s">
        <v>43</v>
      </c>
      <c r="G31" s="4" t="s">
        <v>211</v>
      </c>
      <c r="H31" s="50" t="s">
        <v>13</v>
      </c>
      <c r="I31" s="50" t="s">
        <v>181</v>
      </c>
      <c r="J31" s="50" t="s">
        <v>45</v>
      </c>
      <c r="K31" s="21"/>
      <c r="L31" s="65">
        <f>L32</f>
        <v>62.7</v>
      </c>
      <c r="M31" s="68"/>
      <c r="N31" s="68"/>
      <c r="O31" s="65">
        <f>O32</f>
        <v>62.7</v>
      </c>
      <c r="P31" s="79">
        <f t="shared" si="0"/>
        <v>100</v>
      </c>
    </row>
    <row r="32" spans="5:16" s="7" customFormat="1" ht="40.5" customHeight="1">
      <c r="E32" s="10">
        <v>22</v>
      </c>
      <c r="F32" s="49" t="s">
        <v>180</v>
      </c>
      <c r="G32" s="4" t="s">
        <v>211</v>
      </c>
      <c r="H32" s="50" t="s">
        <v>13</v>
      </c>
      <c r="I32" s="50" t="s">
        <v>181</v>
      </c>
      <c r="J32" s="50" t="s">
        <v>46</v>
      </c>
      <c r="K32" s="21"/>
      <c r="L32" s="78">
        <v>62.7</v>
      </c>
      <c r="M32" s="80"/>
      <c r="N32" s="80"/>
      <c r="O32" s="78">
        <v>62.7</v>
      </c>
      <c r="P32" s="79">
        <f t="shared" si="0"/>
        <v>100</v>
      </c>
    </row>
    <row r="33" spans="5:16" s="7" customFormat="1" ht="71.25" customHeight="1">
      <c r="E33" s="10">
        <v>23</v>
      </c>
      <c r="F33" s="18" t="s">
        <v>15</v>
      </c>
      <c r="G33" s="4" t="s">
        <v>211</v>
      </c>
      <c r="H33" s="4" t="s">
        <v>16</v>
      </c>
      <c r="I33" s="4"/>
      <c r="J33" s="4" t="s">
        <v>6</v>
      </c>
      <c r="K33" s="26" t="e">
        <f>#REF!+#REF!+#REF!+#REF!+#REF!+K54+#REF!</f>
        <v>#REF!</v>
      </c>
      <c r="L33" s="82">
        <f>L34+L65</f>
        <v>1830.3999999999999</v>
      </c>
      <c r="M33" s="82">
        <f>M34+M65</f>
        <v>1286.5</v>
      </c>
      <c r="N33" s="82">
        <f>N34+N65</f>
        <v>1286.5</v>
      </c>
      <c r="O33" s="82">
        <f>O34+O65</f>
        <v>1821.8999999999999</v>
      </c>
      <c r="P33" s="79">
        <f t="shared" si="0"/>
        <v>99.535620629370641</v>
      </c>
    </row>
    <row r="34" spans="5:16" s="7" customFormat="1" ht="35.25" customHeight="1">
      <c r="E34" s="10">
        <v>24</v>
      </c>
      <c r="F34" s="18" t="s">
        <v>217</v>
      </c>
      <c r="G34" s="4" t="s">
        <v>211</v>
      </c>
      <c r="H34" s="4" t="s">
        <v>16</v>
      </c>
      <c r="I34" s="4" t="s">
        <v>96</v>
      </c>
      <c r="J34" s="19"/>
      <c r="K34" s="26"/>
      <c r="L34" s="67">
        <f>L35</f>
        <v>1727.3999999999999</v>
      </c>
      <c r="M34" s="67">
        <f>M35</f>
        <v>1286.5</v>
      </c>
      <c r="N34" s="67">
        <f>N35</f>
        <v>1286.5</v>
      </c>
      <c r="O34" s="67">
        <f>O35</f>
        <v>1718.8999999999999</v>
      </c>
      <c r="P34" s="5">
        <f t="shared" si="0"/>
        <v>99.507930994558308</v>
      </c>
    </row>
    <row r="35" spans="5:16" s="7" customFormat="1" ht="28.5" customHeight="1">
      <c r="E35" s="10">
        <v>25</v>
      </c>
      <c r="F35" s="24" t="s">
        <v>80</v>
      </c>
      <c r="G35" s="4" t="s">
        <v>211</v>
      </c>
      <c r="H35" s="4" t="s">
        <v>16</v>
      </c>
      <c r="I35" s="4" t="s">
        <v>96</v>
      </c>
      <c r="J35" s="19"/>
      <c r="K35" s="26"/>
      <c r="L35" s="67">
        <f>L36+L58+L61</f>
        <v>1727.3999999999999</v>
      </c>
      <c r="M35" s="67">
        <f>M36+M58+M61</f>
        <v>1286.5</v>
      </c>
      <c r="N35" s="67">
        <f>N36+N58+N61</f>
        <v>1286.5</v>
      </c>
      <c r="O35" s="67">
        <f>O36+O58+O61</f>
        <v>1718.8999999999999</v>
      </c>
      <c r="P35" s="5">
        <f t="shared" si="0"/>
        <v>99.507930994558308</v>
      </c>
    </row>
    <row r="36" spans="5:16" s="7" customFormat="1" ht="36" customHeight="1">
      <c r="E36" s="10">
        <v>26</v>
      </c>
      <c r="F36" s="24" t="s">
        <v>62</v>
      </c>
      <c r="G36" s="4" t="s">
        <v>211</v>
      </c>
      <c r="H36" s="4" t="s">
        <v>16</v>
      </c>
      <c r="I36" s="4" t="s">
        <v>97</v>
      </c>
      <c r="J36" s="19"/>
      <c r="K36" s="26"/>
      <c r="L36" s="67">
        <f>L37+L43+L56</f>
        <v>1266.8</v>
      </c>
      <c r="M36" s="67">
        <f>M37+M43+M56</f>
        <v>1286.5</v>
      </c>
      <c r="N36" s="67">
        <f>N37+N43+N56</f>
        <v>1286.5</v>
      </c>
      <c r="O36" s="67">
        <f>O37+O43+O56</f>
        <v>1258.3</v>
      </c>
      <c r="P36" s="5">
        <f t="shared" si="0"/>
        <v>99.329017998105471</v>
      </c>
    </row>
    <row r="37" spans="5:16" s="7" customFormat="1" ht="88.5" customHeight="1">
      <c r="E37" s="10">
        <v>27</v>
      </c>
      <c r="F37" s="3" t="s">
        <v>43</v>
      </c>
      <c r="G37" s="4" t="s">
        <v>211</v>
      </c>
      <c r="H37" s="4" t="s">
        <v>16</v>
      </c>
      <c r="I37" s="4" t="s">
        <v>97</v>
      </c>
      <c r="J37" s="4" t="s">
        <v>45</v>
      </c>
      <c r="K37" s="26"/>
      <c r="L37" s="67">
        <f>L42</f>
        <v>969.8</v>
      </c>
      <c r="M37" s="67">
        <f>M42</f>
        <v>464</v>
      </c>
      <c r="N37" s="67">
        <f>N42</f>
        <v>464</v>
      </c>
      <c r="O37" s="67">
        <f>O42</f>
        <v>968.7</v>
      </c>
      <c r="P37" s="5">
        <f t="shared" si="0"/>
        <v>99.886574551453919</v>
      </c>
    </row>
    <row r="38" spans="5:16" s="7" customFormat="1" ht="38.25" hidden="1" customHeight="1">
      <c r="E38" s="10"/>
      <c r="F38" s="3" t="s">
        <v>61</v>
      </c>
      <c r="G38" s="4">
        <v>113</v>
      </c>
      <c r="H38" s="4"/>
      <c r="I38" s="4"/>
      <c r="J38" s="4" t="s">
        <v>45</v>
      </c>
      <c r="K38" s="26"/>
      <c r="L38" s="67">
        <f>L39</f>
        <v>1179.8</v>
      </c>
      <c r="M38" s="69">
        <f>M39</f>
        <v>1238.8</v>
      </c>
      <c r="N38" s="69">
        <f>N39</f>
        <v>1238.8</v>
      </c>
      <c r="O38" s="67">
        <f>O39</f>
        <v>1179.8</v>
      </c>
      <c r="P38" s="5">
        <f t="shared" si="0"/>
        <v>100</v>
      </c>
    </row>
    <row r="39" spans="5:16" s="7" customFormat="1" ht="19.5" hidden="1" customHeight="1">
      <c r="E39" s="10"/>
      <c r="F39" s="3" t="s">
        <v>60</v>
      </c>
      <c r="G39" s="4">
        <v>113</v>
      </c>
      <c r="H39" s="4"/>
      <c r="I39" s="4"/>
      <c r="J39" s="4" t="s">
        <v>46</v>
      </c>
      <c r="K39" s="26"/>
      <c r="L39" s="67">
        <v>1179.8</v>
      </c>
      <c r="M39" s="69">
        <v>1238.8</v>
      </c>
      <c r="N39" s="69">
        <v>1238.8</v>
      </c>
      <c r="O39" s="67">
        <v>1179.8</v>
      </c>
      <c r="P39" s="5">
        <f t="shared" si="0"/>
        <v>100</v>
      </c>
    </row>
    <row r="40" spans="5:16" s="7" customFormat="1" ht="19.5" hidden="1" customHeight="1">
      <c r="E40" s="10"/>
      <c r="F40" s="3" t="s">
        <v>59</v>
      </c>
      <c r="G40" s="4">
        <v>113</v>
      </c>
      <c r="H40" s="4"/>
      <c r="I40" s="4"/>
      <c r="J40" s="4" t="s">
        <v>49</v>
      </c>
      <c r="K40" s="26"/>
      <c r="L40" s="67">
        <f>L41</f>
        <v>0</v>
      </c>
      <c r="M40" s="69">
        <f>M41</f>
        <v>0</v>
      </c>
      <c r="N40" s="69">
        <f>N41</f>
        <v>0</v>
      </c>
      <c r="O40" s="67">
        <f>O41</f>
        <v>0</v>
      </c>
      <c r="P40" s="5" t="e">
        <f t="shared" si="0"/>
        <v>#DIV/0!</v>
      </c>
    </row>
    <row r="41" spans="5:16" s="7" customFormat="1" ht="19.5" hidden="1" customHeight="1">
      <c r="E41" s="10"/>
      <c r="F41" s="3" t="s">
        <v>58</v>
      </c>
      <c r="G41" s="4">
        <v>113</v>
      </c>
      <c r="H41" s="4"/>
      <c r="I41" s="4"/>
      <c r="J41" s="4" t="s">
        <v>50</v>
      </c>
      <c r="K41" s="26"/>
      <c r="L41" s="67"/>
      <c r="M41" s="69"/>
      <c r="N41" s="69"/>
      <c r="O41" s="67"/>
      <c r="P41" s="5" t="e">
        <f t="shared" si="0"/>
        <v>#DIV/0!</v>
      </c>
    </row>
    <row r="42" spans="5:16" s="7" customFormat="1" ht="36" customHeight="1">
      <c r="E42" s="10">
        <v>28</v>
      </c>
      <c r="F42" s="24" t="s">
        <v>1</v>
      </c>
      <c r="G42" s="4" t="s">
        <v>211</v>
      </c>
      <c r="H42" s="4" t="s">
        <v>16</v>
      </c>
      <c r="I42" s="4" t="s">
        <v>97</v>
      </c>
      <c r="J42" s="4" t="s">
        <v>46</v>
      </c>
      <c r="K42" s="26"/>
      <c r="L42" s="82">
        <v>969.8</v>
      </c>
      <c r="M42" s="83">
        <v>464</v>
      </c>
      <c r="N42" s="83">
        <v>464</v>
      </c>
      <c r="O42" s="82">
        <v>968.7</v>
      </c>
      <c r="P42" s="79">
        <f t="shared" si="0"/>
        <v>99.886574551453919</v>
      </c>
    </row>
    <row r="43" spans="5:16" s="7" customFormat="1" ht="31.5" customHeight="1">
      <c r="E43" s="10">
        <v>29</v>
      </c>
      <c r="F43" s="3" t="s">
        <v>59</v>
      </c>
      <c r="G43" s="4" t="s">
        <v>211</v>
      </c>
      <c r="H43" s="4" t="s">
        <v>16</v>
      </c>
      <c r="I43" s="4" t="s">
        <v>97</v>
      </c>
      <c r="J43" s="4" t="s">
        <v>49</v>
      </c>
      <c r="K43" s="26"/>
      <c r="L43" s="67">
        <f>L44</f>
        <v>295.8</v>
      </c>
      <c r="M43" s="67">
        <f>M44</f>
        <v>822.5</v>
      </c>
      <c r="N43" s="67">
        <f>N44</f>
        <v>822.5</v>
      </c>
      <c r="O43" s="67">
        <f>O44</f>
        <v>288.39999999999998</v>
      </c>
      <c r="P43" s="5">
        <f t="shared" si="0"/>
        <v>97.498309668695043</v>
      </c>
    </row>
    <row r="44" spans="5:16" s="7" customFormat="1" ht="33.75" customHeight="1">
      <c r="E44" s="10">
        <v>30</v>
      </c>
      <c r="F44" s="3" t="s">
        <v>58</v>
      </c>
      <c r="G44" s="4" t="s">
        <v>211</v>
      </c>
      <c r="H44" s="4" t="s">
        <v>16</v>
      </c>
      <c r="I44" s="4" t="s">
        <v>97</v>
      </c>
      <c r="J44" s="4" t="s">
        <v>50</v>
      </c>
      <c r="K44" s="27"/>
      <c r="L44" s="84">
        <v>295.8</v>
      </c>
      <c r="M44" s="85">
        <v>822.5</v>
      </c>
      <c r="N44" s="85">
        <v>822.5</v>
      </c>
      <c r="O44" s="84">
        <v>288.39999999999998</v>
      </c>
      <c r="P44" s="79">
        <f t="shared" si="0"/>
        <v>97.498309668695043</v>
      </c>
    </row>
    <row r="45" spans="5:16" s="7" customFormat="1" ht="19.5" hidden="1" customHeight="1">
      <c r="E45" s="10"/>
      <c r="F45" s="3"/>
      <c r="G45" s="4">
        <v>113</v>
      </c>
      <c r="H45" s="4"/>
      <c r="I45" s="4"/>
      <c r="J45" s="4"/>
      <c r="K45" s="26"/>
      <c r="L45" s="70"/>
      <c r="M45" s="71"/>
      <c r="N45" s="71"/>
      <c r="O45" s="70"/>
      <c r="P45" s="5" t="e">
        <f t="shared" si="0"/>
        <v>#DIV/0!</v>
      </c>
    </row>
    <row r="46" spans="5:16" s="7" customFormat="1" ht="35.25" hidden="1" customHeight="1">
      <c r="E46" s="10"/>
      <c r="F46" s="3" t="s">
        <v>61</v>
      </c>
      <c r="G46" s="4">
        <v>113</v>
      </c>
      <c r="H46" s="4"/>
      <c r="I46" s="4"/>
      <c r="J46" s="4" t="s">
        <v>45</v>
      </c>
      <c r="K46" s="26"/>
      <c r="L46" s="67">
        <f>L47</f>
        <v>1670.3</v>
      </c>
      <c r="M46" s="69">
        <f>M47</f>
        <v>1753.8</v>
      </c>
      <c r="N46" s="69">
        <f>N47</f>
        <v>1753.8</v>
      </c>
      <c r="O46" s="67">
        <f>O47</f>
        <v>1670.3</v>
      </c>
      <c r="P46" s="5">
        <f t="shared" si="0"/>
        <v>100</v>
      </c>
    </row>
    <row r="47" spans="5:16" s="7" customFormat="1" ht="17.25" hidden="1" customHeight="1">
      <c r="E47" s="10"/>
      <c r="F47" s="3" t="s">
        <v>60</v>
      </c>
      <c r="G47" s="4">
        <v>113</v>
      </c>
      <c r="H47" s="4"/>
      <c r="I47" s="4"/>
      <c r="J47" s="4" t="s">
        <v>46</v>
      </c>
      <c r="K47" s="26"/>
      <c r="L47" s="67">
        <v>1670.3</v>
      </c>
      <c r="M47" s="69">
        <v>1753.8</v>
      </c>
      <c r="N47" s="69">
        <v>1753.8</v>
      </c>
      <c r="O47" s="67">
        <v>1670.3</v>
      </c>
      <c r="P47" s="5">
        <f t="shared" si="0"/>
        <v>100</v>
      </c>
    </row>
    <row r="48" spans="5:16" s="7" customFormat="1" ht="35.25" hidden="1" customHeight="1">
      <c r="E48" s="10"/>
      <c r="F48" s="3" t="s">
        <v>61</v>
      </c>
      <c r="G48" s="4">
        <v>113</v>
      </c>
      <c r="H48" s="4"/>
      <c r="I48" s="4"/>
      <c r="J48" s="4" t="s">
        <v>45</v>
      </c>
      <c r="K48" s="21"/>
      <c r="L48" s="65">
        <f>L49</f>
        <v>8773.6</v>
      </c>
      <c r="M48" s="68">
        <f>M49</f>
        <v>9212.2999999999993</v>
      </c>
      <c r="N48" s="68">
        <f>N49</f>
        <v>9212.2999999999993</v>
      </c>
      <c r="O48" s="65">
        <f>O49</f>
        <v>8773.6</v>
      </c>
      <c r="P48" s="5">
        <f t="shared" si="0"/>
        <v>100</v>
      </c>
    </row>
    <row r="49" spans="5:16" s="7" customFormat="1" ht="16.5" hidden="1" customHeight="1">
      <c r="E49" s="10"/>
      <c r="F49" s="3" t="s">
        <v>60</v>
      </c>
      <c r="G49" s="4">
        <v>113</v>
      </c>
      <c r="H49" s="4"/>
      <c r="I49" s="4"/>
      <c r="J49" s="4" t="s">
        <v>46</v>
      </c>
      <c r="K49" s="21"/>
      <c r="L49" s="65">
        <v>8773.6</v>
      </c>
      <c r="M49" s="68">
        <v>9212.2999999999993</v>
      </c>
      <c r="N49" s="68">
        <v>9212.2999999999993</v>
      </c>
      <c r="O49" s="65">
        <v>8773.6</v>
      </c>
      <c r="P49" s="5">
        <f t="shared" si="0"/>
        <v>100</v>
      </c>
    </row>
    <row r="50" spans="5:16" s="7" customFormat="1" ht="16.5" hidden="1" customHeight="1">
      <c r="E50" s="10"/>
      <c r="F50" s="3" t="s">
        <v>59</v>
      </c>
      <c r="G50" s="4">
        <v>113</v>
      </c>
      <c r="H50" s="4"/>
      <c r="I50" s="4"/>
      <c r="J50" s="4" t="s">
        <v>49</v>
      </c>
      <c r="K50" s="21"/>
      <c r="L50" s="65">
        <f>L51</f>
        <v>0</v>
      </c>
      <c r="M50" s="68">
        <f>M51</f>
        <v>0</v>
      </c>
      <c r="N50" s="68">
        <f>N51</f>
        <v>0</v>
      </c>
      <c r="O50" s="65">
        <f>O51</f>
        <v>0</v>
      </c>
      <c r="P50" s="5" t="e">
        <f t="shared" si="0"/>
        <v>#DIV/0!</v>
      </c>
    </row>
    <row r="51" spans="5:16" s="7" customFormat="1" ht="18.75" hidden="1" customHeight="1">
      <c r="E51" s="10"/>
      <c r="F51" s="3" t="s">
        <v>58</v>
      </c>
      <c r="G51" s="4">
        <v>113</v>
      </c>
      <c r="H51" s="4"/>
      <c r="I51" s="4"/>
      <c r="J51" s="4" t="s">
        <v>50</v>
      </c>
      <c r="K51" s="21"/>
      <c r="L51" s="65"/>
      <c r="M51" s="68"/>
      <c r="N51" s="68"/>
      <c r="O51" s="65"/>
      <c r="P51" s="5" t="e">
        <f t="shared" si="0"/>
        <v>#DIV/0!</v>
      </c>
    </row>
    <row r="52" spans="5:16" s="7" customFormat="1" hidden="1">
      <c r="E52" s="10"/>
      <c r="F52" s="3" t="s">
        <v>60</v>
      </c>
      <c r="G52" s="4">
        <v>113</v>
      </c>
      <c r="H52" s="4"/>
      <c r="I52" s="4"/>
      <c r="J52" s="4" t="s">
        <v>46</v>
      </c>
      <c r="K52" s="21"/>
      <c r="L52" s="65">
        <v>453.4</v>
      </c>
      <c r="M52" s="68">
        <v>470.8</v>
      </c>
      <c r="N52" s="68">
        <v>470.8</v>
      </c>
      <c r="O52" s="65">
        <v>453.4</v>
      </c>
      <c r="P52" s="5">
        <f t="shared" si="0"/>
        <v>100</v>
      </c>
    </row>
    <row r="53" spans="5:16" s="7" customFormat="1" ht="31.2" hidden="1">
      <c r="E53" s="10"/>
      <c r="F53" s="3" t="s">
        <v>59</v>
      </c>
      <c r="G53" s="4">
        <v>113</v>
      </c>
      <c r="H53" s="4"/>
      <c r="I53" s="4"/>
      <c r="J53" s="4" t="s">
        <v>49</v>
      </c>
      <c r="K53" s="21"/>
      <c r="L53" s="65">
        <f>L54</f>
        <v>0</v>
      </c>
      <c r="M53" s="68">
        <f>M54</f>
        <v>0</v>
      </c>
      <c r="N53" s="68">
        <f>N54</f>
        <v>0</v>
      </c>
      <c r="O53" s="65">
        <f>O54</f>
        <v>0</v>
      </c>
      <c r="P53" s="5" t="e">
        <f t="shared" si="0"/>
        <v>#DIV/0!</v>
      </c>
    </row>
    <row r="54" spans="5:16" s="7" customFormat="1" ht="19.5" hidden="1" customHeight="1">
      <c r="E54" s="10"/>
      <c r="F54" s="3" t="s">
        <v>58</v>
      </c>
      <c r="G54" s="4">
        <v>113</v>
      </c>
      <c r="H54" s="4"/>
      <c r="I54" s="4"/>
      <c r="J54" s="4" t="s">
        <v>50</v>
      </c>
      <c r="K54" s="21"/>
      <c r="L54" s="65"/>
      <c r="M54" s="68"/>
      <c r="N54" s="68"/>
      <c r="O54" s="65"/>
      <c r="P54" s="5" t="e">
        <f t="shared" si="0"/>
        <v>#DIV/0!</v>
      </c>
    </row>
    <row r="55" spans="5:16" s="7" customFormat="1" ht="19.5" hidden="1" customHeight="1">
      <c r="E55" s="10"/>
      <c r="F55" s="3"/>
      <c r="G55" s="4">
        <v>113</v>
      </c>
      <c r="H55" s="4"/>
      <c r="I55" s="4"/>
      <c r="J55" s="4"/>
      <c r="K55" s="21"/>
      <c r="L55" s="65"/>
      <c r="M55" s="68"/>
      <c r="N55" s="68"/>
      <c r="O55" s="65"/>
      <c r="P55" s="5" t="e">
        <f t="shared" si="0"/>
        <v>#DIV/0!</v>
      </c>
    </row>
    <row r="56" spans="5:16" s="7" customFormat="1" ht="19.5" customHeight="1">
      <c r="E56" s="10">
        <v>31</v>
      </c>
      <c r="F56" s="24" t="s">
        <v>115</v>
      </c>
      <c r="G56" s="4" t="s">
        <v>211</v>
      </c>
      <c r="H56" s="4" t="s">
        <v>16</v>
      </c>
      <c r="I56" s="4" t="s">
        <v>97</v>
      </c>
      <c r="J56" s="4" t="s">
        <v>54</v>
      </c>
      <c r="K56" s="21"/>
      <c r="L56" s="65">
        <f>L57</f>
        <v>1.2</v>
      </c>
      <c r="M56" s="65">
        <f>M57</f>
        <v>0</v>
      </c>
      <c r="N56" s="65">
        <f>N57</f>
        <v>0</v>
      </c>
      <c r="O56" s="65">
        <f>O57</f>
        <v>1.2</v>
      </c>
      <c r="P56" s="5">
        <f>O56*100/L56</f>
        <v>100</v>
      </c>
    </row>
    <row r="57" spans="5:16" s="7" customFormat="1" ht="19.5" customHeight="1">
      <c r="E57" s="10">
        <v>32</v>
      </c>
      <c r="F57" s="24" t="s">
        <v>138</v>
      </c>
      <c r="G57" s="4" t="s">
        <v>211</v>
      </c>
      <c r="H57" s="4" t="s">
        <v>16</v>
      </c>
      <c r="I57" s="4" t="s">
        <v>97</v>
      </c>
      <c r="J57" s="4" t="s">
        <v>116</v>
      </c>
      <c r="K57" s="21"/>
      <c r="L57" s="78">
        <v>1.2</v>
      </c>
      <c r="M57" s="80"/>
      <c r="N57" s="80"/>
      <c r="O57" s="78">
        <v>1.2</v>
      </c>
      <c r="P57" s="79">
        <f>O57*100/L57</f>
        <v>100</v>
      </c>
    </row>
    <row r="58" spans="5:16" s="7" customFormat="1" ht="32.25" customHeight="1">
      <c r="E58" s="10">
        <v>33</v>
      </c>
      <c r="F58" s="24" t="s">
        <v>80</v>
      </c>
      <c r="G58" s="4" t="s">
        <v>211</v>
      </c>
      <c r="H58" s="4" t="s">
        <v>16</v>
      </c>
      <c r="I58" s="4" t="s">
        <v>98</v>
      </c>
      <c r="J58" s="4"/>
      <c r="K58" s="21"/>
      <c r="L58" s="65">
        <f>L59</f>
        <v>161.6</v>
      </c>
      <c r="M58" s="65">
        <f t="shared" ref="M58:O59" si="3">M59</f>
        <v>0</v>
      </c>
      <c r="N58" s="65">
        <f t="shared" si="3"/>
        <v>0</v>
      </c>
      <c r="O58" s="65">
        <f t="shared" si="3"/>
        <v>161.6</v>
      </c>
      <c r="P58" s="5">
        <f t="shared" si="0"/>
        <v>100</v>
      </c>
    </row>
    <row r="59" spans="5:16" s="7" customFormat="1" ht="68.25" customHeight="1">
      <c r="E59" s="10">
        <v>34</v>
      </c>
      <c r="F59" s="3" t="s">
        <v>130</v>
      </c>
      <c r="G59" s="4" t="s">
        <v>211</v>
      </c>
      <c r="H59" s="4" t="s">
        <v>16</v>
      </c>
      <c r="I59" s="4" t="s">
        <v>98</v>
      </c>
      <c r="J59" s="4" t="s">
        <v>45</v>
      </c>
      <c r="K59" s="21"/>
      <c r="L59" s="65">
        <f>L60</f>
        <v>161.6</v>
      </c>
      <c r="M59" s="65">
        <f t="shared" si="3"/>
        <v>0</v>
      </c>
      <c r="N59" s="65">
        <f t="shared" si="3"/>
        <v>0</v>
      </c>
      <c r="O59" s="65">
        <f t="shared" si="3"/>
        <v>161.6</v>
      </c>
      <c r="P59" s="5">
        <f t="shared" si="0"/>
        <v>100</v>
      </c>
    </row>
    <row r="60" spans="5:16" s="7" customFormat="1" ht="56.25" customHeight="1">
      <c r="E60" s="10">
        <v>35</v>
      </c>
      <c r="F60" s="24" t="s">
        <v>126</v>
      </c>
      <c r="G60" s="4" t="s">
        <v>211</v>
      </c>
      <c r="H60" s="4" t="s">
        <v>16</v>
      </c>
      <c r="I60" s="4" t="s">
        <v>98</v>
      </c>
      <c r="J60" s="4" t="s">
        <v>46</v>
      </c>
      <c r="K60" s="21"/>
      <c r="L60" s="78">
        <v>161.6</v>
      </c>
      <c r="M60" s="80"/>
      <c r="N60" s="80"/>
      <c r="O60" s="78">
        <v>161.6</v>
      </c>
      <c r="P60" s="79">
        <f t="shared" si="0"/>
        <v>100</v>
      </c>
    </row>
    <row r="61" spans="5:16" s="7" customFormat="1" ht="30" customHeight="1">
      <c r="E61" s="10">
        <v>36</v>
      </c>
      <c r="F61" s="24" t="s">
        <v>139</v>
      </c>
      <c r="G61" s="4" t="s">
        <v>211</v>
      </c>
      <c r="H61" s="4" t="s">
        <v>16</v>
      </c>
      <c r="I61" s="4" t="s">
        <v>103</v>
      </c>
      <c r="J61" s="4"/>
      <c r="K61" s="21"/>
      <c r="L61" s="65">
        <f>L62</f>
        <v>299</v>
      </c>
      <c r="M61" s="65">
        <f t="shared" ref="M61:O63" si="4">M62</f>
        <v>0</v>
      </c>
      <c r="N61" s="65">
        <f t="shared" si="4"/>
        <v>0</v>
      </c>
      <c r="O61" s="65">
        <f t="shared" si="4"/>
        <v>299</v>
      </c>
      <c r="P61" s="5">
        <f t="shared" si="0"/>
        <v>100</v>
      </c>
    </row>
    <row r="62" spans="5:16" s="7" customFormat="1" ht="71.25" customHeight="1">
      <c r="E62" s="10">
        <v>37</v>
      </c>
      <c r="F62" s="24" t="s">
        <v>74</v>
      </c>
      <c r="G62" s="4" t="s">
        <v>211</v>
      </c>
      <c r="H62" s="4" t="s">
        <v>16</v>
      </c>
      <c r="I62" s="4" t="s">
        <v>103</v>
      </c>
      <c r="J62" s="4"/>
      <c r="K62" s="21"/>
      <c r="L62" s="65">
        <f>L63</f>
        <v>299</v>
      </c>
      <c r="M62" s="65">
        <f t="shared" si="4"/>
        <v>0</v>
      </c>
      <c r="N62" s="65">
        <f t="shared" si="4"/>
        <v>0</v>
      </c>
      <c r="O62" s="65">
        <f t="shared" si="4"/>
        <v>299</v>
      </c>
      <c r="P62" s="5">
        <f t="shared" si="0"/>
        <v>100</v>
      </c>
    </row>
    <row r="63" spans="5:16" s="7" customFormat="1" ht="22.5" customHeight="1">
      <c r="E63" s="10">
        <v>38</v>
      </c>
      <c r="F63" s="24" t="s">
        <v>34</v>
      </c>
      <c r="G63" s="4" t="s">
        <v>211</v>
      </c>
      <c r="H63" s="4" t="s">
        <v>16</v>
      </c>
      <c r="I63" s="4" t="s">
        <v>103</v>
      </c>
      <c r="J63" s="4" t="s">
        <v>10</v>
      </c>
      <c r="K63" s="21"/>
      <c r="L63" s="65">
        <f>L64</f>
        <v>299</v>
      </c>
      <c r="M63" s="65">
        <f t="shared" si="4"/>
        <v>0</v>
      </c>
      <c r="N63" s="65">
        <f t="shared" si="4"/>
        <v>0</v>
      </c>
      <c r="O63" s="65">
        <f t="shared" si="4"/>
        <v>299</v>
      </c>
      <c r="P63" s="5">
        <f t="shared" si="0"/>
        <v>100</v>
      </c>
    </row>
    <row r="64" spans="5:16" s="7" customFormat="1" ht="22.5" customHeight="1">
      <c r="E64" s="10">
        <v>39</v>
      </c>
      <c r="F64" s="24" t="s">
        <v>75</v>
      </c>
      <c r="G64" s="4" t="s">
        <v>211</v>
      </c>
      <c r="H64" s="4" t="s">
        <v>16</v>
      </c>
      <c r="I64" s="4" t="s">
        <v>103</v>
      </c>
      <c r="J64" s="4" t="s">
        <v>76</v>
      </c>
      <c r="K64" s="21"/>
      <c r="L64" s="78">
        <v>299</v>
      </c>
      <c r="M64" s="80"/>
      <c r="N64" s="80"/>
      <c r="O64" s="78">
        <v>299</v>
      </c>
      <c r="P64" s="79">
        <f t="shared" ref="P64:P137" si="5">O64*100/L64</f>
        <v>100</v>
      </c>
    </row>
    <row r="65" spans="5:16" s="7" customFormat="1" ht="24" customHeight="1">
      <c r="E65" s="10">
        <v>40</v>
      </c>
      <c r="F65" s="48" t="s">
        <v>178</v>
      </c>
      <c r="G65" s="4" t="s">
        <v>211</v>
      </c>
      <c r="H65" s="50" t="s">
        <v>16</v>
      </c>
      <c r="I65" s="50" t="s">
        <v>105</v>
      </c>
      <c r="J65" s="50"/>
      <c r="K65" s="21"/>
      <c r="L65" s="78">
        <f>L66</f>
        <v>103</v>
      </c>
      <c r="M65" s="80"/>
      <c r="N65" s="80"/>
      <c r="O65" s="78">
        <f>O66</f>
        <v>103</v>
      </c>
      <c r="P65" s="79">
        <f t="shared" si="5"/>
        <v>100</v>
      </c>
    </row>
    <row r="66" spans="5:16" s="7" customFormat="1" ht="64.5" customHeight="1">
      <c r="E66" s="10">
        <v>41</v>
      </c>
      <c r="F66" s="49" t="s">
        <v>179</v>
      </c>
      <c r="G66" s="4" t="s">
        <v>211</v>
      </c>
      <c r="H66" s="50" t="s">
        <v>16</v>
      </c>
      <c r="I66" s="50" t="s">
        <v>181</v>
      </c>
      <c r="J66" s="50"/>
      <c r="K66" s="21"/>
      <c r="L66" s="78">
        <f>L67</f>
        <v>103</v>
      </c>
      <c r="M66" s="80"/>
      <c r="N66" s="80"/>
      <c r="O66" s="78">
        <f>O67</f>
        <v>103</v>
      </c>
      <c r="P66" s="79">
        <f t="shared" si="5"/>
        <v>100</v>
      </c>
    </row>
    <row r="67" spans="5:16" s="7" customFormat="1" ht="81.75" customHeight="1">
      <c r="E67" s="10">
        <v>42</v>
      </c>
      <c r="F67" s="49" t="s">
        <v>43</v>
      </c>
      <c r="G67" s="4" t="s">
        <v>211</v>
      </c>
      <c r="H67" s="50" t="s">
        <v>16</v>
      </c>
      <c r="I67" s="50" t="s">
        <v>181</v>
      </c>
      <c r="J67" s="50" t="s">
        <v>45</v>
      </c>
      <c r="K67" s="21"/>
      <c r="L67" s="78">
        <f>L68</f>
        <v>103</v>
      </c>
      <c r="M67" s="80"/>
      <c r="N67" s="80"/>
      <c r="O67" s="78">
        <f>O68</f>
        <v>103</v>
      </c>
      <c r="P67" s="79">
        <f t="shared" si="5"/>
        <v>100</v>
      </c>
    </row>
    <row r="68" spans="5:16" s="7" customFormat="1" ht="38.25" customHeight="1">
      <c r="E68" s="10">
        <v>43</v>
      </c>
      <c r="F68" s="49" t="s">
        <v>180</v>
      </c>
      <c r="G68" s="4" t="s">
        <v>211</v>
      </c>
      <c r="H68" s="50" t="s">
        <v>16</v>
      </c>
      <c r="I68" s="50" t="s">
        <v>181</v>
      </c>
      <c r="J68" s="50" t="s">
        <v>46</v>
      </c>
      <c r="K68" s="21"/>
      <c r="L68" s="78">
        <v>103</v>
      </c>
      <c r="M68" s="80"/>
      <c r="N68" s="80"/>
      <c r="O68" s="78">
        <v>103</v>
      </c>
      <c r="P68" s="79">
        <f t="shared" si="5"/>
        <v>100</v>
      </c>
    </row>
    <row r="69" spans="5:16" s="7" customFormat="1" ht="24.75" customHeight="1">
      <c r="E69" s="10">
        <v>44</v>
      </c>
      <c r="F69" s="49" t="s">
        <v>182</v>
      </c>
      <c r="G69" s="4" t="s">
        <v>211</v>
      </c>
      <c r="H69" s="50" t="s">
        <v>183</v>
      </c>
      <c r="I69" s="51"/>
      <c r="J69" s="51"/>
      <c r="K69" s="21"/>
      <c r="L69" s="78">
        <f>L70</f>
        <v>216.9</v>
      </c>
      <c r="M69" s="80"/>
      <c r="N69" s="80"/>
      <c r="O69" s="78">
        <f>O70</f>
        <v>206.1</v>
      </c>
      <c r="P69" s="79">
        <f t="shared" si="5"/>
        <v>95.020746887966808</v>
      </c>
    </row>
    <row r="70" spans="5:16" s="7" customFormat="1" ht="30.75" customHeight="1">
      <c r="E70" s="10">
        <v>45</v>
      </c>
      <c r="F70" s="8" t="s">
        <v>57</v>
      </c>
      <c r="G70" s="4" t="s">
        <v>211</v>
      </c>
      <c r="H70" s="50" t="s">
        <v>183</v>
      </c>
      <c r="I70" s="52" t="s">
        <v>92</v>
      </c>
      <c r="J70" s="50"/>
      <c r="K70" s="21"/>
      <c r="L70" s="78">
        <f>L71</f>
        <v>216.9</v>
      </c>
      <c r="M70" s="80"/>
      <c r="N70" s="80"/>
      <c r="O70" s="78">
        <f>O71</f>
        <v>206.1</v>
      </c>
      <c r="P70" s="79">
        <f t="shared" si="5"/>
        <v>95.020746887966808</v>
      </c>
    </row>
    <row r="71" spans="5:16" s="7" customFormat="1" ht="23.25" customHeight="1">
      <c r="E71" s="10">
        <v>46</v>
      </c>
      <c r="F71" s="9" t="s">
        <v>178</v>
      </c>
      <c r="G71" s="4" t="s">
        <v>211</v>
      </c>
      <c r="H71" s="50" t="s">
        <v>183</v>
      </c>
      <c r="I71" s="52" t="s">
        <v>105</v>
      </c>
      <c r="J71" s="50"/>
      <c r="K71" s="21"/>
      <c r="L71" s="78">
        <f>L72</f>
        <v>216.9</v>
      </c>
      <c r="M71" s="80"/>
      <c r="N71" s="80"/>
      <c r="O71" s="78">
        <f>O72</f>
        <v>206.1</v>
      </c>
      <c r="P71" s="79">
        <f t="shared" si="5"/>
        <v>95.020746887966808</v>
      </c>
    </row>
    <row r="72" spans="5:16" s="7" customFormat="1" ht="21.75" customHeight="1">
      <c r="E72" s="10">
        <v>47</v>
      </c>
      <c r="F72" s="53" t="s">
        <v>184</v>
      </c>
      <c r="G72" s="4" t="s">
        <v>211</v>
      </c>
      <c r="H72" s="50" t="s">
        <v>183</v>
      </c>
      <c r="I72" s="52" t="s">
        <v>185</v>
      </c>
      <c r="J72" s="50"/>
      <c r="K72" s="21"/>
      <c r="L72" s="78">
        <f>L73</f>
        <v>216.9</v>
      </c>
      <c r="M72" s="80"/>
      <c r="N72" s="80"/>
      <c r="O72" s="78">
        <f>O73</f>
        <v>206.1</v>
      </c>
      <c r="P72" s="79">
        <f t="shared" si="5"/>
        <v>95.020746887966808</v>
      </c>
    </row>
    <row r="73" spans="5:16" s="7" customFormat="1" ht="21.75" customHeight="1">
      <c r="E73" s="10">
        <v>48</v>
      </c>
      <c r="F73" s="49" t="s">
        <v>52</v>
      </c>
      <c r="G73" s="4" t="s">
        <v>211</v>
      </c>
      <c r="H73" s="50" t="s">
        <v>183</v>
      </c>
      <c r="I73" s="52" t="s">
        <v>185</v>
      </c>
      <c r="J73" s="50" t="s">
        <v>54</v>
      </c>
      <c r="K73" s="21"/>
      <c r="L73" s="78">
        <f>L74</f>
        <v>216.9</v>
      </c>
      <c r="M73" s="80"/>
      <c r="N73" s="80"/>
      <c r="O73" s="78">
        <f>O74</f>
        <v>206.1</v>
      </c>
      <c r="P73" s="79">
        <f t="shared" si="5"/>
        <v>95.020746887966808</v>
      </c>
    </row>
    <row r="74" spans="5:16" s="7" customFormat="1" ht="21.75" customHeight="1">
      <c r="E74" s="10">
        <v>49</v>
      </c>
      <c r="F74" s="49" t="s">
        <v>186</v>
      </c>
      <c r="G74" s="4" t="s">
        <v>211</v>
      </c>
      <c r="H74" s="50" t="s">
        <v>183</v>
      </c>
      <c r="I74" s="52" t="s">
        <v>185</v>
      </c>
      <c r="J74" s="50" t="s">
        <v>187</v>
      </c>
      <c r="K74" s="21"/>
      <c r="L74" s="78">
        <v>216.9</v>
      </c>
      <c r="M74" s="80"/>
      <c r="N74" s="80"/>
      <c r="O74" s="78">
        <v>206.1</v>
      </c>
      <c r="P74" s="79">
        <f t="shared" si="5"/>
        <v>95.020746887966808</v>
      </c>
    </row>
    <row r="75" spans="5:16" s="7" customFormat="1" ht="20.25" customHeight="1">
      <c r="E75" s="10">
        <v>50</v>
      </c>
      <c r="F75" s="18" t="s">
        <v>18</v>
      </c>
      <c r="G75" s="4" t="s">
        <v>211</v>
      </c>
      <c r="H75" s="4" t="s">
        <v>19</v>
      </c>
      <c r="I75" s="4"/>
      <c r="J75" s="4" t="s">
        <v>6</v>
      </c>
      <c r="K75" s="12" t="e">
        <f>#REF!</f>
        <v>#REF!</v>
      </c>
      <c r="L75" s="78">
        <f>L76</f>
        <v>10</v>
      </c>
      <c r="M75" s="78">
        <f>M76</f>
        <v>5</v>
      </c>
      <c r="N75" s="78">
        <f>N76</f>
        <v>5</v>
      </c>
      <c r="O75" s="78">
        <f>O76</f>
        <v>0</v>
      </c>
      <c r="P75" s="79">
        <f t="shared" si="5"/>
        <v>0</v>
      </c>
    </row>
    <row r="76" spans="5:16" s="7" customFormat="1" ht="36.75" customHeight="1">
      <c r="E76" s="10">
        <v>51</v>
      </c>
      <c r="F76" s="8" t="s">
        <v>57</v>
      </c>
      <c r="G76" s="4" t="s">
        <v>211</v>
      </c>
      <c r="H76" s="4" t="s">
        <v>19</v>
      </c>
      <c r="I76" s="4" t="s">
        <v>92</v>
      </c>
      <c r="J76" s="19"/>
      <c r="K76" s="11"/>
      <c r="L76" s="65">
        <f>L78</f>
        <v>10</v>
      </c>
      <c r="M76" s="65">
        <f>M78</f>
        <v>5</v>
      </c>
      <c r="N76" s="65">
        <f>N78</f>
        <v>5</v>
      </c>
      <c r="O76" s="65">
        <f>O78</f>
        <v>0</v>
      </c>
      <c r="P76" s="5">
        <f t="shared" si="5"/>
        <v>0</v>
      </c>
    </row>
    <row r="77" spans="5:16" s="7" customFormat="1" ht="67.5" customHeight="1">
      <c r="E77" s="10">
        <v>52</v>
      </c>
      <c r="F77" s="9" t="s">
        <v>15</v>
      </c>
      <c r="G77" s="4" t="s">
        <v>211</v>
      </c>
      <c r="H77" s="4" t="s">
        <v>19</v>
      </c>
      <c r="I77" s="4" t="s">
        <v>105</v>
      </c>
      <c r="J77" s="19"/>
      <c r="K77" s="11"/>
      <c r="L77" s="65">
        <f>L78</f>
        <v>10</v>
      </c>
      <c r="M77" s="65">
        <f>M78</f>
        <v>5</v>
      </c>
      <c r="N77" s="65">
        <f>N78</f>
        <v>5</v>
      </c>
      <c r="O77" s="65">
        <f>O78</f>
        <v>0</v>
      </c>
      <c r="P77" s="5">
        <f t="shared" si="5"/>
        <v>0</v>
      </c>
    </row>
    <row r="78" spans="5:16" s="7" customFormat="1" ht="52.5" customHeight="1">
      <c r="E78" s="10">
        <v>53</v>
      </c>
      <c r="F78" s="18" t="s">
        <v>135</v>
      </c>
      <c r="G78" s="4" t="s">
        <v>211</v>
      </c>
      <c r="H78" s="4" t="s">
        <v>19</v>
      </c>
      <c r="I78" s="4" t="s">
        <v>128</v>
      </c>
      <c r="J78" s="19"/>
      <c r="K78" s="11"/>
      <c r="L78" s="65">
        <f t="shared" ref="L78:O79" si="6">L79</f>
        <v>10</v>
      </c>
      <c r="M78" s="65">
        <f t="shared" si="6"/>
        <v>5</v>
      </c>
      <c r="N78" s="65">
        <f t="shared" si="6"/>
        <v>5</v>
      </c>
      <c r="O78" s="65">
        <f t="shared" si="6"/>
        <v>0</v>
      </c>
      <c r="P78" s="5">
        <f t="shared" si="5"/>
        <v>0</v>
      </c>
    </row>
    <row r="79" spans="5:16" s="7" customFormat="1" ht="24" customHeight="1">
      <c r="E79" s="10">
        <v>54</v>
      </c>
      <c r="F79" s="3" t="s">
        <v>52</v>
      </c>
      <c r="G79" s="4" t="s">
        <v>211</v>
      </c>
      <c r="H79" s="4" t="s">
        <v>19</v>
      </c>
      <c r="I79" s="4" t="s">
        <v>128</v>
      </c>
      <c r="J79" s="4" t="s">
        <v>54</v>
      </c>
      <c r="K79" s="11"/>
      <c r="L79" s="65">
        <f t="shared" si="6"/>
        <v>10</v>
      </c>
      <c r="M79" s="65">
        <f t="shared" si="6"/>
        <v>5</v>
      </c>
      <c r="N79" s="65">
        <f t="shared" si="6"/>
        <v>5</v>
      </c>
      <c r="O79" s="65">
        <f t="shared" si="6"/>
        <v>0</v>
      </c>
      <c r="P79" s="5">
        <f t="shared" si="5"/>
        <v>0</v>
      </c>
    </row>
    <row r="80" spans="5:16" s="7" customFormat="1" ht="30.75" customHeight="1">
      <c r="E80" s="10">
        <v>55</v>
      </c>
      <c r="F80" s="3" t="s">
        <v>18</v>
      </c>
      <c r="G80" s="4" t="s">
        <v>211</v>
      </c>
      <c r="H80" s="4" t="s">
        <v>19</v>
      </c>
      <c r="I80" s="4" t="s">
        <v>128</v>
      </c>
      <c r="J80" s="4" t="s">
        <v>136</v>
      </c>
      <c r="K80" s="11"/>
      <c r="L80" s="78">
        <v>10</v>
      </c>
      <c r="M80" s="80">
        <v>5</v>
      </c>
      <c r="N80" s="80">
        <v>5</v>
      </c>
      <c r="O80" s="78">
        <v>0</v>
      </c>
      <c r="P80" s="79">
        <f t="shared" si="5"/>
        <v>0</v>
      </c>
    </row>
    <row r="81" spans="5:16" s="7" customFormat="1" ht="22.5" customHeight="1">
      <c r="E81" s="10">
        <v>56</v>
      </c>
      <c r="F81" s="18" t="s">
        <v>20</v>
      </c>
      <c r="G81" s="4" t="s">
        <v>211</v>
      </c>
      <c r="H81" s="4" t="s">
        <v>21</v>
      </c>
      <c r="I81" s="4"/>
      <c r="J81" s="22" t="s">
        <v>6</v>
      </c>
      <c r="K81" s="31" t="e">
        <f>K85+K86+#REF!+#REF!+#REF!+#REF!</f>
        <v>#REF!</v>
      </c>
      <c r="L81" s="78">
        <f>L82+L91</f>
        <v>4.5999999999999996</v>
      </c>
      <c r="M81" s="78" t="e">
        <f>M82+M91</f>
        <v>#REF!</v>
      </c>
      <c r="N81" s="78" t="e">
        <f>N82+N91</f>
        <v>#REF!</v>
      </c>
      <c r="O81" s="78">
        <f>O82+O91</f>
        <v>4.5999999999999996</v>
      </c>
      <c r="P81" s="79">
        <f t="shared" si="5"/>
        <v>100</v>
      </c>
    </row>
    <row r="82" spans="5:16" s="7" customFormat="1" ht="37.5" customHeight="1">
      <c r="E82" s="10">
        <v>57</v>
      </c>
      <c r="F82" s="18" t="s">
        <v>212</v>
      </c>
      <c r="G82" s="4" t="s">
        <v>211</v>
      </c>
      <c r="H82" s="4" t="s">
        <v>21</v>
      </c>
      <c r="I82" s="4" t="s">
        <v>96</v>
      </c>
      <c r="J82" s="19"/>
      <c r="K82" s="11"/>
      <c r="L82" s="65">
        <f>L83+L87</f>
        <v>4.5999999999999996</v>
      </c>
      <c r="M82" s="65" t="e">
        <f>M83+M87+#REF!</f>
        <v>#REF!</v>
      </c>
      <c r="N82" s="65" t="e">
        <f>N83+N87+#REF!</f>
        <v>#REF!</v>
      </c>
      <c r="O82" s="65">
        <f>O83+O87</f>
        <v>4.5999999999999996</v>
      </c>
      <c r="P82" s="5">
        <f t="shared" si="5"/>
        <v>100</v>
      </c>
    </row>
    <row r="83" spans="5:16" s="7" customFormat="1" ht="25.5" customHeight="1">
      <c r="E83" s="10">
        <v>58</v>
      </c>
      <c r="F83" s="28" t="s">
        <v>81</v>
      </c>
      <c r="G83" s="4" t="s">
        <v>211</v>
      </c>
      <c r="H83" s="29" t="s">
        <v>21</v>
      </c>
      <c r="I83" s="4" t="s">
        <v>99</v>
      </c>
      <c r="J83" s="19"/>
      <c r="K83" s="11"/>
      <c r="L83" s="65">
        <f>L84</f>
        <v>0</v>
      </c>
      <c r="M83" s="65">
        <f t="shared" ref="M83:O84" si="7">M84</f>
        <v>831</v>
      </c>
      <c r="N83" s="65">
        <f t="shared" si="7"/>
        <v>831</v>
      </c>
      <c r="O83" s="65">
        <f t="shared" si="7"/>
        <v>0</v>
      </c>
      <c r="P83" s="5">
        <v>0</v>
      </c>
    </row>
    <row r="84" spans="5:16" s="7" customFormat="1" ht="81.75" customHeight="1">
      <c r="E84" s="10">
        <v>59</v>
      </c>
      <c r="F84" s="3" t="s">
        <v>43</v>
      </c>
      <c r="G84" s="4" t="s">
        <v>211</v>
      </c>
      <c r="H84" s="4" t="s">
        <v>21</v>
      </c>
      <c r="I84" s="4" t="s">
        <v>99</v>
      </c>
      <c r="J84" s="4" t="s">
        <v>45</v>
      </c>
      <c r="K84" s="11"/>
      <c r="L84" s="65">
        <f>L85</f>
        <v>0</v>
      </c>
      <c r="M84" s="65">
        <f t="shared" si="7"/>
        <v>831</v>
      </c>
      <c r="N84" s="65">
        <f t="shared" si="7"/>
        <v>831</v>
      </c>
      <c r="O84" s="65">
        <f t="shared" si="7"/>
        <v>0</v>
      </c>
      <c r="P84" s="5">
        <v>0</v>
      </c>
    </row>
    <row r="85" spans="5:16" s="7" customFormat="1" ht="21" customHeight="1">
      <c r="E85" s="10">
        <v>60</v>
      </c>
      <c r="F85" s="24" t="s">
        <v>69</v>
      </c>
      <c r="G85" s="4" t="s">
        <v>211</v>
      </c>
      <c r="H85" s="4" t="s">
        <v>21</v>
      </c>
      <c r="I85" s="4" t="s">
        <v>99</v>
      </c>
      <c r="J85" s="4" t="s">
        <v>66</v>
      </c>
      <c r="K85" s="30"/>
      <c r="L85" s="78">
        <v>0</v>
      </c>
      <c r="M85" s="80">
        <v>831</v>
      </c>
      <c r="N85" s="80">
        <v>831</v>
      </c>
      <c r="O85" s="78">
        <v>0</v>
      </c>
      <c r="P85" s="79">
        <v>0</v>
      </c>
    </row>
    <row r="86" spans="5:16" s="7" customFormat="1" ht="15.75" hidden="1" customHeight="1">
      <c r="E86" s="10"/>
      <c r="F86" s="18"/>
      <c r="G86" s="4">
        <v>113</v>
      </c>
      <c r="H86" s="4"/>
      <c r="I86" s="4"/>
      <c r="J86" s="4"/>
      <c r="K86" s="12">
        <v>11668400</v>
      </c>
      <c r="L86" s="65"/>
      <c r="M86" s="68"/>
      <c r="N86" s="68"/>
      <c r="O86" s="65"/>
      <c r="P86" s="5" t="e">
        <f t="shared" si="5"/>
        <v>#DIV/0!</v>
      </c>
    </row>
    <row r="87" spans="5:16" s="7" customFormat="1" ht="36.75" customHeight="1">
      <c r="E87" s="10">
        <v>61</v>
      </c>
      <c r="F87" s="18" t="s">
        <v>82</v>
      </c>
      <c r="G87" s="4" t="s">
        <v>211</v>
      </c>
      <c r="H87" s="4" t="s">
        <v>21</v>
      </c>
      <c r="I87" s="4" t="s">
        <v>96</v>
      </c>
      <c r="J87" s="4"/>
      <c r="K87" s="12"/>
      <c r="L87" s="65">
        <f>L88</f>
        <v>4.5999999999999996</v>
      </c>
      <c r="M87" s="65">
        <f t="shared" ref="M87:O89" si="8">M88</f>
        <v>5.0999999999999996</v>
      </c>
      <c r="N87" s="65">
        <f t="shared" si="8"/>
        <v>5.0999999999999996</v>
      </c>
      <c r="O87" s="65">
        <f t="shared" si="8"/>
        <v>4.5999999999999996</v>
      </c>
      <c r="P87" s="5">
        <f t="shared" si="5"/>
        <v>100</v>
      </c>
    </row>
    <row r="88" spans="5:16" s="7" customFormat="1" ht="35.25" customHeight="1">
      <c r="E88" s="10">
        <v>62</v>
      </c>
      <c r="F88" s="3" t="s">
        <v>51</v>
      </c>
      <c r="G88" s="4" t="s">
        <v>211</v>
      </c>
      <c r="H88" s="4" t="s">
        <v>21</v>
      </c>
      <c r="I88" s="4" t="s">
        <v>100</v>
      </c>
      <c r="J88" s="4"/>
      <c r="K88" s="12"/>
      <c r="L88" s="65">
        <f>L89</f>
        <v>4.5999999999999996</v>
      </c>
      <c r="M88" s="65">
        <f t="shared" si="8"/>
        <v>5.0999999999999996</v>
      </c>
      <c r="N88" s="65">
        <f t="shared" si="8"/>
        <v>5.0999999999999996</v>
      </c>
      <c r="O88" s="65">
        <f t="shared" si="8"/>
        <v>4.5999999999999996</v>
      </c>
      <c r="P88" s="5">
        <f t="shared" si="5"/>
        <v>100</v>
      </c>
    </row>
    <row r="89" spans="5:16" s="7" customFormat="1" ht="45" customHeight="1">
      <c r="E89" s="10">
        <v>63</v>
      </c>
      <c r="F89" s="3" t="s">
        <v>117</v>
      </c>
      <c r="G89" s="4" t="s">
        <v>211</v>
      </c>
      <c r="H89" s="4" t="s">
        <v>21</v>
      </c>
      <c r="I89" s="4" t="s">
        <v>100</v>
      </c>
      <c r="J89" s="4" t="s">
        <v>49</v>
      </c>
      <c r="K89" s="12"/>
      <c r="L89" s="65">
        <f>L90</f>
        <v>4.5999999999999996</v>
      </c>
      <c r="M89" s="65">
        <f t="shared" si="8"/>
        <v>5.0999999999999996</v>
      </c>
      <c r="N89" s="65">
        <f t="shared" si="8"/>
        <v>5.0999999999999996</v>
      </c>
      <c r="O89" s="65">
        <f t="shared" si="8"/>
        <v>4.5999999999999996</v>
      </c>
      <c r="P89" s="5">
        <f t="shared" si="5"/>
        <v>100</v>
      </c>
    </row>
    <row r="90" spans="5:16" s="7" customFormat="1" ht="39" customHeight="1">
      <c r="E90" s="10">
        <v>64</v>
      </c>
      <c r="F90" s="3" t="s">
        <v>118</v>
      </c>
      <c r="G90" s="4" t="s">
        <v>211</v>
      </c>
      <c r="H90" s="4" t="s">
        <v>21</v>
      </c>
      <c r="I90" s="4" t="s">
        <v>100</v>
      </c>
      <c r="J90" s="4" t="s">
        <v>50</v>
      </c>
      <c r="K90" s="12"/>
      <c r="L90" s="78">
        <v>4.5999999999999996</v>
      </c>
      <c r="M90" s="80">
        <v>5.0999999999999996</v>
      </c>
      <c r="N90" s="80">
        <v>5.0999999999999996</v>
      </c>
      <c r="O90" s="78">
        <v>4.5999999999999996</v>
      </c>
      <c r="P90" s="79">
        <f t="shared" si="5"/>
        <v>100</v>
      </c>
    </row>
    <row r="91" spans="5:16" s="7" customFormat="1" ht="39" customHeight="1">
      <c r="E91" s="10">
        <v>65</v>
      </c>
      <c r="F91" s="48" t="s">
        <v>178</v>
      </c>
      <c r="G91" s="4" t="s">
        <v>211</v>
      </c>
      <c r="H91" s="50" t="s">
        <v>21</v>
      </c>
      <c r="I91" s="50" t="s">
        <v>105</v>
      </c>
      <c r="J91" s="50"/>
      <c r="K91" s="12"/>
      <c r="L91" s="78">
        <f>L92</f>
        <v>0</v>
      </c>
      <c r="M91" s="80"/>
      <c r="N91" s="80"/>
      <c r="O91" s="78">
        <f>O92</f>
        <v>0</v>
      </c>
      <c r="P91" s="79">
        <v>0</v>
      </c>
    </row>
    <row r="92" spans="5:16" s="7" customFormat="1" ht="39" customHeight="1">
      <c r="E92" s="10">
        <v>66</v>
      </c>
      <c r="F92" s="49" t="s">
        <v>179</v>
      </c>
      <c r="G92" s="4" t="s">
        <v>211</v>
      </c>
      <c r="H92" s="50" t="s">
        <v>21</v>
      </c>
      <c r="I92" s="50" t="s">
        <v>181</v>
      </c>
      <c r="J92" s="50"/>
      <c r="K92" s="12"/>
      <c r="L92" s="78">
        <f>L93</f>
        <v>0</v>
      </c>
      <c r="M92" s="80"/>
      <c r="N92" s="80"/>
      <c r="O92" s="78">
        <f>O93</f>
        <v>0</v>
      </c>
      <c r="P92" s="79">
        <v>0</v>
      </c>
    </row>
    <row r="93" spans="5:16" s="7" customFormat="1" ht="39" customHeight="1">
      <c r="E93" s="10">
        <v>67</v>
      </c>
      <c r="F93" s="49" t="s">
        <v>43</v>
      </c>
      <c r="G93" s="4" t="s">
        <v>211</v>
      </c>
      <c r="H93" s="50" t="s">
        <v>21</v>
      </c>
      <c r="I93" s="50" t="s">
        <v>181</v>
      </c>
      <c r="J93" s="50" t="s">
        <v>45</v>
      </c>
      <c r="K93" s="12"/>
      <c r="L93" s="78">
        <f>L94</f>
        <v>0</v>
      </c>
      <c r="M93" s="80"/>
      <c r="N93" s="80"/>
      <c r="O93" s="78">
        <f>O94</f>
        <v>0</v>
      </c>
      <c r="P93" s="79">
        <v>0</v>
      </c>
    </row>
    <row r="94" spans="5:16" s="7" customFormat="1" ht="39" customHeight="1">
      <c r="E94" s="10">
        <v>68</v>
      </c>
      <c r="F94" s="49" t="s">
        <v>180</v>
      </c>
      <c r="G94" s="4" t="s">
        <v>211</v>
      </c>
      <c r="H94" s="50" t="s">
        <v>21</v>
      </c>
      <c r="I94" s="50" t="s">
        <v>181</v>
      </c>
      <c r="J94" s="50" t="s">
        <v>46</v>
      </c>
      <c r="K94" s="12"/>
      <c r="L94" s="78">
        <v>0</v>
      </c>
      <c r="M94" s="80"/>
      <c r="N94" s="80"/>
      <c r="O94" s="78">
        <v>0</v>
      </c>
      <c r="P94" s="79">
        <v>0</v>
      </c>
    </row>
    <row r="95" spans="5:16" s="7" customFormat="1" ht="21.75" customHeight="1">
      <c r="E95" s="10">
        <v>69</v>
      </c>
      <c r="F95" s="13" t="s">
        <v>41</v>
      </c>
      <c r="G95" s="4" t="s">
        <v>211</v>
      </c>
      <c r="H95" s="4" t="s">
        <v>42</v>
      </c>
      <c r="I95" s="4"/>
      <c r="J95" s="4"/>
      <c r="K95" s="12"/>
      <c r="L95" s="78">
        <f>L99+L102</f>
        <v>99.699999999999989</v>
      </c>
      <c r="M95" s="78" t="e">
        <f>M99+M102</f>
        <v>#REF!</v>
      </c>
      <c r="N95" s="78" t="e">
        <f>N99+N102</f>
        <v>#REF!</v>
      </c>
      <c r="O95" s="78">
        <f>O99+O102</f>
        <v>99.7</v>
      </c>
      <c r="P95" s="79">
        <f t="shared" si="5"/>
        <v>100.00000000000001</v>
      </c>
    </row>
    <row r="96" spans="5:16" s="7" customFormat="1" ht="21.75" customHeight="1">
      <c r="E96" s="10">
        <v>70</v>
      </c>
      <c r="F96" s="18" t="s">
        <v>30</v>
      </c>
      <c r="G96" s="4" t="s">
        <v>211</v>
      </c>
      <c r="H96" s="4" t="s">
        <v>31</v>
      </c>
      <c r="I96" s="4"/>
      <c r="J96" s="4"/>
      <c r="K96" s="12"/>
      <c r="L96" s="65">
        <f>L99</f>
        <v>96.699999999999989</v>
      </c>
      <c r="M96" s="65" t="e">
        <f>M99</f>
        <v>#REF!</v>
      </c>
      <c r="N96" s="65" t="e">
        <f>N99</f>
        <v>#REF!</v>
      </c>
      <c r="O96" s="65">
        <f>O99</f>
        <v>96.7</v>
      </c>
      <c r="P96" s="5">
        <f t="shared" si="5"/>
        <v>100.00000000000001</v>
      </c>
    </row>
    <row r="97" spans="5:16" s="7" customFormat="1" ht="34.5" customHeight="1">
      <c r="E97" s="10">
        <v>71</v>
      </c>
      <c r="F97" s="18" t="s">
        <v>213</v>
      </c>
      <c r="G97" s="4" t="s">
        <v>211</v>
      </c>
      <c r="H97" s="4" t="s">
        <v>31</v>
      </c>
      <c r="I97" s="4" t="s">
        <v>96</v>
      </c>
      <c r="J97" s="4"/>
      <c r="K97" s="12"/>
      <c r="L97" s="65">
        <f>L99</f>
        <v>96.699999999999989</v>
      </c>
      <c r="M97" s="65" t="e">
        <f>M99</f>
        <v>#REF!</v>
      </c>
      <c r="N97" s="65" t="e">
        <f>N99</f>
        <v>#REF!</v>
      </c>
      <c r="O97" s="65">
        <f>O99</f>
        <v>96.7</v>
      </c>
      <c r="P97" s="5">
        <f t="shared" si="5"/>
        <v>100.00000000000001</v>
      </c>
    </row>
    <row r="98" spans="5:16" s="7" customFormat="1" ht="24.75" customHeight="1">
      <c r="E98" s="10">
        <v>72</v>
      </c>
      <c r="F98" s="18" t="s">
        <v>77</v>
      </c>
      <c r="G98" s="4" t="s">
        <v>211</v>
      </c>
      <c r="H98" s="4" t="s">
        <v>31</v>
      </c>
      <c r="I98" s="4" t="s">
        <v>101</v>
      </c>
      <c r="J98" s="4"/>
      <c r="K98" s="12"/>
      <c r="L98" s="65">
        <f>L99</f>
        <v>96.699999999999989</v>
      </c>
      <c r="M98" s="65" t="e">
        <f>M99</f>
        <v>#REF!</v>
      </c>
      <c r="N98" s="65" t="e">
        <f>N99</f>
        <v>#REF!</v>
      </c>
      <c r="O98" s="65">
        <f>O99</f>
        <v>96.7</v>
      </c>
      <c r="P98" s="5">
        <f t="shared" si="5"/>
        <v>100.00000000000001</v>
      </c>
    </row>
    <row r="99" spans="5:16" s="7" customFormat="1" ht="36.75" customHeight="1">
      <c r="E99" s="10">
        <v>73</v>
      </c>
      <c r="F99" s="13" t="s">
        <v>32</v>
      </c>
      <c r="G99" s="4" t="s">
        <v>211</v>
      </c>
      <c r="H99" s="4" t="s">
        <v>31</v>
      </c>
      <c r="I99" s="4" t="s">
        <v>101</v>
      </c>
      <c r="J99" s="4"/>
      <c r="K99" s="12"/>
      <c r="L99" s="65">
        <f>L100</f>
        <v>96.699999999999989</v>
      </c>
      <c r="M99" s="65" t="e">
        <f>M100+#REF!</f>
        <v>#REF!</v>
      </c>
      <c r="N99" s="65" t="e">
        <f>N100+#REF!</f>
        <v>#REF!</v>
      </c>
      <c r="O99" s="65">
        <f>O100</f>
        <v>96.7</v>
      </c>
      <c r="P99" s="5">
        <f t="shared" si="5"/>
        <v>100.00000000000001</v>
      </c>
    </row>
    <row r="100" spans="5:16" s="7" customFormat="1" ht="80.25" customHeight="1">
      <c r="E100" s="10">
        <v>74</v>
      </c>
      <c r="F100" s="3" t="s">
        <v>43</v>
      </c>
      <c r="G100" s="4" t="s">
        <v>211</v>
      </c>
      <c r="H100" s="4" t="s">
        <v>31</v>
      </c>
      <c r="I100" s="4" t="s">
        <v>101</v>
      </c>
      <c r="J100" s="4" t="s">
        <v>45</v>
      </c>
      <c r="K100" s="12"/>
      <c r="L100" s="65">
        <f>L101</f>
        <v>96.699999999999989</v>
      </c>
      <c r="M100" s="65">
        <f>M101</f>
        <v>65.5</v>
      </c>
      <c r="N100" s="65">
        <f>N101</f>
        <v>65.5</v>
      </c>
      <c r="O100" s="65">
        <f>O101</f>
        <v>96.7</v>
      </c>
      <c r="P100" s="5">
        <f t="shared" si="5"/>
        <v>100.00000000000001</v>
      </c>
    </row>
    <row r="101" spans="5:16" s="7" customFormat="1" ht="24" customHeight="1">
      <c r="E101" s="10">
        <v>75</v>
      </c>
      <c r="F101" s="24" t="s">
        <v>69</v>
      </c>
      <c r="G101" s="4" t="s">
        <v>211</v>
      </c>
      <c r="H101" s="4" t="s">
        <v>31</v>
      </c>
      <c r="I101" s="4" t="s">
        <v>101</v>
      </c>
      <c r="J101" s="4" t="s">
        <v>46</v>
      </c>
      <c r="K101" s="12"/>
      <c r="L101" s="78">
        <f>74.3+22.4</f>
        <v>96.699999999999989</v>
      </c>
      <c r="M101" s="80">
        <v>65.5</v>
      </c>
      <c r="N101" s="80">
        <v>65.5</v>
      </c>
      <c r="O101" s="78">
        <v>96.7</v>
      </c>
      <c r="P101" s="79">
        <f t="shared" si="5"/>
        <v>100.00000000000001</v>
      </c>
    </row>
    <row r="102" spans="5:16" s="7" customFormat="1" ht="41.25" customHeight="1">
      <c r="E102" s="10">
        <v>76</v>
      </c>
      <c r="F102" s="8" t="s">
        <v>188</v>
      </c>
      <c r="G102" s="50" t="s">
        <v>211</v>
      </c>
      <c r="H102" s="50" t="s">
        <v>31</v>
      </c>
      <c r="I102" s="50" t="s">
        <v>101</v>
      </c>
      <c r="J102" s="50" t="s">
        <v>49</v>
      </c>
      <c r="K102" s="12"/>
      <c r="L102" s="78">
        <f>L103</f>
        <v>3</v>
      </c>
      <c r="M102" s="80"/>
      <c r="N102" s="80"/>
      <c r="O102" s="78">
        <f>O103</f>
        <v>3</v>
      </c>
      <c r="P102" s="79">
        <f t="shared" si="5"/>
        <v>100</v>
      </c>
    </row>
    <row r="103" spans="5:16" s="7" customFormat="1" ht="36" customHeight="1">
      <c r="E103" s="10">
        <v>77</v>
      </c>
      <c r="F103" s="8" t="s">
        <v>48</v>
      </c>
      <c r="G103" s="50" t="s">
        <v>211</v>
      </c>
      <c r="H103" s="50" t="s">
        <v>31</v>
      </c>
      <c r="I103" s="50" t="s">
        <v>101</v>
      </c>
      <c r="J103" s="50" t="s">
        <v>50</v>
      </c>
      <c r="K103" s="12"/>
      <c r="L103" s="78">
        <v>3</v>
      </c>
      <c r="M103" s="80"/>
      <c r="N103" s="80"/>
      <c r="O103" s="78">
        <v>3</v>
      </c>
      <c r="P103" s="79">
        <f t="shared" si="5"/>
        <v>100</v>
      </c>
    </row>
    <row r="104" spans="5:16" s="7" customFormat="1" ht="30.75" customHeight="1">
      <c r="E104" s="10">
        <v>78</v>
      </c>
      <c r="F104" s="13" t="s">
        <v>36</v>
      </c>
      <c r="G104" s="4" t="s">
        <v>211</v>
      </c>
      <c r="H104" s="4" t="s">
        <v>35</v>
      </c>
      <c r="I104" s="4"/>
      <c r="J104" s="4"/>
      <c r="K104" s="12"/>
      <c r="L104" s="78">
        <f>L105+L110</f>
        <v>303.2</v>
      </c>
      <c r="M104" s="78">
        <f>M105+M110</f>
        <v>4.8</v>
      </c>
      <c r="N104" s="78">
        <f>N105+N110</f>
        <v>4.8</v>
      </c>
      <c r="O104" s="78">
        <f>O105+O110</f>
        <v>301.90000000000003</v>
      </c>
      <c r="P104" s="79">
        <f t="shared" si="5"/>
        <v>99.571240105540909</v>
      </c>
    </row>
    <row r="105" spans="5:16" s="7" customFormat="1" ht="50.25" customHeight="1">
      <c r="E105" s="10">
        <v>79</v>
      </c>
      <c r="F105" s="13" t="s">
        <v>154</v>
      </c>
      <c r="G105" s="4" t="s">
        <v>211</v>
      </c>
      <c r="H105" s="4" t="s">
        <v>151</v>
      </c>
      <c r="I105" s="4"/>
      <c r="J105" s="4"/>
      <c r="K105" s="12"/>
      <c r="L105" s="78">
        <v>0</v>
      </c>
      <c r="M105" s="86"/>
      <c r="N105" s="86"/>
      <c r="O105" s="78">
        <f>O106</f>
        <v>0</v>
      </c>
      <c r="P105" s="79">
        <v>0</v>
      </c>
    </row>
    <row r="106" spans="5:16" s="7" customFormat="1" ht="72.75" customHeight="1">
      <c r="E106" s="10">
        <v>80</v>
      </c>
      <c r="F106" s="13" t="s">
        <v>218</v>
      </c>
      <c r="G106" s="4" t="s">
        <v>211</v>
      </c>
      <c r="H106" s="4" t="s">
        <v>151</v>
      </c>
      <c r="I106" s="4" t="s">
        <v>152</v>
      </c>
      <c r="J106" s="4"/>
      <c r="K106" s="12"/>
      <c r="L106" s="65">
        <v>0</v>
      </c>
      <c r="M106" s="72"/>
      <c r="N106" s="72"/>
      <c r="O106" s="65">
        <f>O107</f>
        <v>0</v>
      </c>
      <c r="P106" s="5">
        <v>0</v>
      </c>
    </row>
    <row r="107" spans="5:16" s="7" customFormat="1" ht="33.75" customHeight="1">
      <c r="E107" s="10">
        <v>81</v>
      </c>
      <c r="F107" s="13" t="s">
        <v>155</v>
      </c>
      <c r="G107" s="4" t="s">
        <v>211</v>
      </c>
      <c r="H107" s="4" t="s">
        <v>151</v>
      </c>
      <c r="I107" s="4" t="s">
        <v>156</v>
      </c>
      <c r="J107" s="4"/>
      <c r="K107" s="12"/>
      <c r="L107" s="65">
        <v>0</v>
      </c>
      <c r="M107" s="72"/>
      <c r="N107" s="72"/>
      <c r="O107" s="65">
        <f>O108</f>
        <v>0</v>
      </c>
      <c r="P107" s="5">
        <v>0</v>
      </c>
    </row>
    <row r="108" spans="5:16" s="7" customFormat="1" ht="18" customHeight="1">
      <c r="E108" s="10">
        <v>82</v>
      </c>
      <c r="F108" s="13" t="s">
        <v>59</v>
      </c>
      <c r="G108" s="4" t="s">
        <v>211</v>
      </c>
      <c r="H108" s="4" t="s">
        <v>151</v>
      </c>
      <c r="I108" s="4" t="s">
        <v>156</v>
      </c>
      <c r="J108" s="4" t="s">
        <v>49</v>
      </c>
      <c r="K108" s="12"/>
      <c r="L108" s="65">
        <v>0</v>
      </c>
      <c r="M108" s="72"/>
      <c r="N108" s="72"/>
      <c r="O108" s="65">
        <f>O109</f>
        <v>0</v>
      </c>
      <c r="P108" s="5">
        <v>0</v>
      </c>
    </row>
    <row r="109" spans="5:16" s="7" customFormat="1" ht="33.75" customHeight="1">
      <c r="E109" s="10">
        <v>83</v>
      </c>
      <c r="F109" s="13" t="s">
        <v>48</v>
      </c>
      <c r="G109" s="4" t="s">
        <v>211</v>
      </c>
      <c r="H109" s="4" t="s">
        <v>151</v>
      </c>
      <c r="I109" s="4" t="s">
        <v>156</v>
      </c>
      <c r="J109" s="4" t="s">
        <v>50</v>
      </c>
      <c r="K109" s="12"/>
      <c r="L109" s="78">
        <v>0</v>
      </c>
      <c r="M109" s="86"/>
      <c r="N109" s="86"/>
      <c r="O109" s="78">
        <v>0</v>
      </c>
      <c r="P109" s="79">
        <v>0</v>
      </c>
    </row>
    <row r="110" spans="5:16" s="7" customFormat="1" ht="19.5" customHeight="1">
      <c r="E110" s="10">
        <v>84</v>
      </c>
      <c r="F110" s="13" t="s">
        <v>91</v>
      </c>
      <c r="G110" s="4" t="s">
        <v>211</v>
      </c>
      <c r="H110" s="4" t="s">
        <v>72</v>
      </c>
      <c r="I110" s="4"/>
      <c r="J110" s="4"/>
      <c r="K110" s="12"/>
      <c r="L110" s="78">
        <f>L111+L131</f>
        <v>303.2</v>
      </c>
      <c r="M110" s="78">
        <f>M111</f>
        <v>4.8</v>
      </c>
      <c r="N110" s="78">
        <f>N111</f>
        <v>4.8</v>
      </c>
      <c r="O110" s="78">
        <f>O111+O131</f>
        <v>301.90000000000003</v>
      </c>
      <c r="P110" s="79">
        <f t="shared" si="5"/>
        <v>99.571240105540909</v>
      </c>
    </row>
    <row r="111" spans="5:16" s="7" customFormat="1" ht="56.25" customHeight="1">
      <c r="E111" s="10">
        <v>85</v>
      </c>
      <c r="F111" s="18" t="s">
        <v>219</v>
      </c>
      <c r="G111" s="4" t="s">
        <v>211</v>
      </c>
      <c r="H111" s="4" t="s">
        <v>72</v>
      </c>
      <c r="I111" s="4" t="s">
        <v>102</v>
      </c>
      <c r="J111" s="22" t="s">
        <v>6</v>
      </c>
      <c r="K111" s="31" t="e">
        <f>#REF!+#REF!</f>
        <v>#REF!</v>
      </c>
      <c r="L111" s="65">
        <f>L118+L120+L128+L112+L115</f>
        <v>298.39999999999998</v>
      </c>
      <c r="M111" s="65">
        <f>M118+M120+M128+M112+M115</f>
        <v>4.8</v>
      </c>
      <c r="N111" s="65">
        <f>N118+N120+N128+N112+N115</f>
        <v>4.8</v>
      </c>
      <c r="O111" s="65">
        <f>O118+O120+O128+O112+O115</f>
        <v>297.10000000000002</v>
      </c>
      <c r="P111" s="5">
        <f t="shared" si="5"/>
        <v>99.564343163538894</v>
      </c>
    </row>
    <row r="112" spans="5:16" s="7" customFormat="1" ht="81" customHeight="1">
      <c r="E112" s="10">
        <v>86</v>
      </c>
      <c r="F112" s="3" t="s">
        <v>43</v>
      </c>
      <c r="G112" s="4" t="s">
        <v>211</v>
      </c>
      <c r="H112" s="4" t="s">
        <v>72</v>
      </c>
      <c r="I112" s="4" t="s">
        <v>137</v>
      </c>
      <c r="J112" s="4"/>
      <c r="K112" s="11"/>
      <c r="L112" s="65">
        <f>L113</f>
        <v>109.4</v>
      </c>
      <c r="M112" s="65">
        <f t="shared" ref="M112:O113" si="9">M113</f>
        <v>0</v>
      </c>
      <c r="N112" s="65">
        <f t="shared" si="9"/>
        <v>0</v>
      </c>
      <c r="O112" s="65">
        <f t="shared" si="9"/>
        <v>108.9</v>
      </c>
      <c r="P112" s="5">
        <f t="shared" ref="P112:P117" si="10">O112*100/L112</f>
        <v>99.54296160877513</v>
      </c>
    </row>
    <row r="113" spans="5:16" s="7" customFormat="1" ht="56.25" customHeight="1">
      <c r="E113" s="10">
        <v>87</v>
      </c>
      <c r="F113" s="3" t="s">
        <v>126</v>
      </c>
      <c r="G113" s="4" t="s">
        <v>211</v>
      </c>
      <c r="H113" s="4" t="s">
        <v>72</v>
      </c>
      <c r="I113" s="4" t="s">
        <v>137</v>
      </c>
      <c r="J113" s="4" t="s">
        <v>45</v>
      </c>
      <c r="K113" s="11"/>
      <c r="L113" s="65">
        <f>L114</f>
        <v>109.4</v>
      </c>
      <c r="M113" s="65">
        <f t="shared" si="9"/>
        <v>0</v>
      </c>
      <c r="N113" s="65">
        <f t="shared" si="9"/>
        <v>0</v>
      </c>
      <c r="O113" s="65">
        <f t="shared" si="9"/>
        <v>108.9</v>
      </c>
      <c r="P113" s="5">
        <f t="shared" si="10"/>
        <v>99.54296160877513</v>
      </c>
    </row>
    <row r="114" spans="5:16" s="7" customFormat="1" ht="33" customHeight="1">
      <c r="E114" s="10">
        <v>88</v>
      </c>
      <c r="F114" s="3" t="s">
        <v>131</v>
      </c>
      <c r="G114" s="4" t="s">
        <v>211</v>
      </c>
      <c r="H114" s="4" t="s">
        <v>72</v>
      </c>
      <c r="I114" s="4" t="s">
        <v>137</v>
      </c>
      <c r="J114" s="4" t="s">
        <v>66</v>
      </c>
      <c r="K114" s="11"/>
      <c r="L114" s="78">
        <v>109.4</v>
      </c>
      <c r="M114" s="80"/>
      <c r="N114" s="80"/>
      <c r="O114" s="78">
        <v>108.9</v>
      </c>
      <c r="P114" s="79">
        <f t="shared" si="10"/>
        <v>99.54296160877513</v>
      </c>
    </row>
    <row r="115" spans="5:16" s="7" customFormat="1" ht="38.25" customHeight="1">
      <c r="E115" s="10">
        <v>89</v>
      </c>
      <c r="F115" s="3" t="s">
        <v>157</v>
      </c>
      <c r="G115" s="4" t="s">
        <v>211</v>
      </c>
      <c r="H115" s="4" t="s">
        <v>72</v>
      </c>
      <c r="I115" s="4" t="s">
        <v>158</v>
      </c>
      <c r="J115" s="4"/>
      <c r="K115" s="21"/>
      <c r="L115" s="65">
        <f>L116</f>
        <v>73.3</v>
      </c>
      <c r="M115" s="65">
        <f t="shared" ref="M115:O116" si="11">M116</f>
        <v>0</v>
      </c>
      <c r="N115" s="65">
        <f t="shared" si="11"/>
        <v>0</v>
      </c>
      <c r="O115" s="65">
        <f t="shared" si="11"/>
        <v>73.3</v>
      </c>
      <c r="P115" s="5">
        <f t="shared" si="10"/>
        <v>100</v>
      </c>
    </row>
    <row r="116" spans="5:16" s="7" customFormat="1" ht="36.75" customHeight="1">
      <c r="E116" s="10">
        <v>90</v>
      </c>
      <c r="F116" s="3" t="s">
        <v>47</v>
      </c>
      <c r="G116" s="4" t="s">
        <v>211</v>
      </c>
      <c r="H116" s="4" t="s">
        <v>72</v>
      </c>
      <c r="I116" s="4" t="s">
        <v>158</v>
      </c>
      <c r="J116" s="4" t="s">
        <v>49</v>
      </c>
      <c r="K116" s="21"/>
      <c r="L116" s="65">
        <f>L117</f>
        <v>73.3</v>
      </c>
      <c r="M116" s="65">
        <f t="shared" si="11"/>
        <v>0</v>
      </c>
      <c r="N116" s="65">
        <f t="shared" si="11"/>
        <v>0</v>
      </c>
      <c r="O116" s="65">
        <f t="shared" si="11"/>
        <v>73.3</v>
      </c>
      <c r="P116" s="5">
        <f t="shared" si="10"/>
        <v>100</v>
      </c>
    </row>
    <row r="117" spans="5:16" s="7" customFormat="1" ht="39" customHeight="1">
      <c r="E117" s="10">
        <v>91</v>
      </c>
      <c r="F117" s="3" t="s">
        <v>48</v>
      </c>
      <c r="G117" s="4" t="s">
        <v>211</v>
      </c>
      <c r="H117" s="4" t="s">
        <v>72</v>
      </c>
      <c r="I117" s="4" t="s">
        <v>158</v>
      </c>
      <c r="J117" s="4" t="s">
        <v>50</v>
      </c>
      <c r="K117" s="21"/>
      <c r="L117" s="78">
        <v>73.3</v>
      </c>
      <c r="M117" s="80"/>
      <c r="N117" s="80"/>
      <c r="O117" s="78">
        <v>73.3</v>
      </c>
      <c r="P117" s="79">
        <f t="shared" si="10"/>
        <v>100</v>
      </c>
    </row>
    <row r="118" spans="5:16" s="7" customFormat="1" ht="78.75" customHeight="1">
      <c r="E118" s="10">
        <v>92</v>
      </c>
      <c r="F118" s="3" t="s">
        <v>43</v>
      </c>
      <c r="G118" s="4" t="s">
        <v>211</v>
      </c>
      <c r="H118" s="4" t="s">
        <v>72</v>
      </c>
      <c r="I118" s="4" t="s">
        <v>119</v>
      </c>
      <c r="J118" s="4" t="s">
        <v>45</v>
      </c>
      <c r="K118" s="11"/>
      <c r="L118" s="65">
        <f>L119</f>
        <v>70.3</v>
      </c>
      <c r="M118" s="65">
        <f>M119</f>
        <v>0</v>
      </c>
      <c r="N118" s="65">
        <f>N119</f>
        <v>0</v>
      </c>
      <c r="O118" s="65">
        <f>O119</f>
        <v>69.5</v>
      </c>
      <c r="P118" s="5">
        <f t="shared" si="5"/>
        <v>98.862019914651498</v>
      </c>
    </row>
    <row r="119" spans="5:16" s="7" customFormat="1" ht="25.5" customHeight="1">
      <c r="E119" s="10">
        <v>93</v>
      </c>
      <c r="F119" s="3" t="s">
        <v>69</v>
      </c>
      <c r="G119" s="4" t="s">
        <v>211</v>
      </c>
      <c r="H119" s="4" t="s">
        <v>72</v>
      </c>
      <c r="I119" s="4" t="s">
        <v>119</v>
      </c>
      <c r="J119" s="4" t="s">
        <v>66</v>
      </c>
      <c r="K119" s="11"/>
      <c r="L119" s="78">
        <f>53.9+16.4</f>
        <v>70.3</v>
      </c>
      <c r="M119" s="80"/>
      <c r="N119" s="80"/>
      <c r="O119" s="78">
        <v>69.5</v>
      </c>
      <c r="P119" s="79">
        <f t="shared" si="5"/>
        <v>98.862019914651498</v>
      </c>
    </row>
    <row r="120" spans="5:16" s="7" customFormat="1" ht="39.75" customHeight="1">
      <c r="E120" s="10">
        <v>94</v>
      </c>
      <c r="F120" s="3" t="s">
        <v>47</v>
      </c>
      <c r="G120" s="4" t="s">
        <v>211</v>
      </c>
      <c r="H120" s="4" t="s">
        <v>72</v>
      </c>
      <c r="I120" s="4" t="s">
        <v>119</v>
      </c>
      <c r="J120" s="4" t="s">
        <v>49</v>
      </c>
      <c r="K120" s="11"/>
      <c r="L120" s="65">
        <f>L121</f>
        <v>39.4</v>
      </c>
      <c r="M120" s="65">
        <f>M121</f>
        <v>4.8</v>
      </c>
      <c r="N120" s="65">
        <f>N121</f>
        <v>4.8</v>
      </c>
      <c r="O120" s="65">
        <f>O121</f>
        <v>39.4</v>
      </c>
      <c r="P120" s="5">
        <f t="shared" si="5"/>
        <v>100</v>
      </c>
    </row>
    <row r="121" spans="5:16" s="7" customFormat="1" ht="33.75" customHeight="1">
      <c r="E121" s="10">
        <v>95</v>
      </c>
      <c r="F121" s="3" t="s">
        <v>48</v>
      </c>
      <c r="G121" s="4" t="s">
        <v>211</v>
      </c>
      <c r="H121" s="4" t="s">
        <v>72</v>
      </c>
      <c r="I121" s="4" t="s">
        <v>119</v>
      </c>
      <c r="J121" s="4" t="s">
        <v>50</v>
      </c>
      <c r="K121" s="11"/>
      <c r="L121" s="78">
        <v>39.4</v>
      </c>
      <c r="M121" s="80">
        <v>4.8</v>
      </c>
      <c r="N121" s="80">
        <v>4.8</v>
      </c>
      <c r="O121" s="78">
        <v>39.4</v>
      </c>
      <c r="P121" s="79">
        <f t="shared" si="5"/>
        <v>100</v>
      </c>
    </row>
    <row r="122" spans="5:16" s="7" customFormat="1" ht="20.25" hidden="1" customHeight="1">
      <c r="E122" s="10"/>
      <c r="F122" s="3" t="s">
        <v>47</v>
      </c>
      <c r="G122" s="4">
        <v>113</v>
      </c>
      <c r="H122" s="4"/>
      <c r="I122" s="4"/>
      <c r="J122" s="4" t="s">
        <v>49</v>
      </c>
      <c r="K122" s="12"/>
      <c r="L122" s="65">
        <f>L123</f>
        <v>0</v>
      </c>
      <c r="M122" s="68">
        <f>M123</f>
        <v>0</v>
      </c>
      <c r="N122" s="68">
        <f>N123</f>
        <v>0</v>
      </c>
      <c r="O122" s="65">
        <f>O123</f>
        <v>0</v>
      </c>
      <c r="P122" s="5" t="e">
        <f t="shared" si="5"/>
        <v>#DIV/0!</v>
      </c>
    </row>
    <row r="123" spans="5:16" s="7" customFormat="1" ht="31.2" hidden="1">
      <c r="E123" s="10"/>
      <c r="F123" s="3" t="s">
        <v>48</v>
      </c>
      <c r="G123" s="4">
        <v>113</v>
      </c>
      <c r="H123" s="4"/>
      <c r="I123" s="4"/>
      <c r="J123" s="4" t="s">
        <v>50</v>
      </c>
      <c r="K123" s="12"/>
      <c r="L123" s="65"/>
      <c r="M123" s="68"/>
      <c r="N123" s="68"/>
      <c r="O123" s="65"/>
      <c r="P123" s="5" t="e">
        <f t="shared" si="5"/>
        <v>#DIV/0!</v>
      </c>
    </row>
    <row r="124" spans="5:16" s="7" customFormat="1" ht="30.75" hidden="1" customHeight="1">
      <c r="E124" s="10"/>
      <c r="F124" s="3" t="s">
        <v>61</v>
      </c>
      <c r="G124" s="4">
        <v>113</v>
      </c>
      <c r="H124" s="4"/>
      <c r="I124" s="4"/>
      <c r="J124" s="4" t="s">
        <v>45</v>
      </c>
      <c r="K124" s="21"/>
      <c r="L124" s="65"/>
      <c r="M124" s="68"/>
      <c r="N124" s="68"/>
      <c r="O124" s="65"/>
      <c r="P124" s="5" t="e">
        <f t="shared" si="5"/>
        <v>#DIV/0!</v>
      </c>
    </row>
    <row r="125" spans="5:16" s="7" customFormat="1" ht="30.75" hidden="1" customHeight="1">
      <c r="E125" s="10"/>
      <c r="F125" s="3" t="s">
        <v>60</v>
      </c>
      <c r="G125" s="4">
        <v>113</v>
      </c>
      <c r="H125" s="4"/>
      <c r="I125" s="4"/>
      <c r="J125" s="4" t="s">
        <v>46</v>
      </c>
      <c r="K125" s="21"/>
      <c r="L125" s="65"/>
      <c r="M125" s="68"/>
      <c r="N125" s="68"/>
      <c r="O125" s="65"/>
      <c r="P125" s="5" t="e">
        <f t="shared" si="5"/>
        <v>#DIV/0!</v>
      </c>
    </row>
    <row r="126" spans="5:16" s="7" customFormat="1" ht="30.75" hidden="1" customHeight="1">
      <c r="E126" s="10"/>
      <c r="F126" s="3" t="s">
        <v>59</v>
      </c>
      <c r="G126" s="4">
        <v>113</v>
      </c>
      <c r="H126" s="4"/>
      <c r="I126" s="4"/>
      <c r="J126" s="4" t="s">
        <v>49</v>
      </c>
      <c r="K126" s="21"/>
      <c r="L126" s="65"/>
      <c r="M126" s="68"/>
      <c r="N126" s="68"/>
      <c r="O126" s="65"/>
      <c r="P126" s="5" t="e">
        <f t="shared" si="5"/>
        <v>#DIV/0!</v>
      </c>
    </row>
    <row r="127" spans="5:16" s="7" customFormat="1" ht="30.75" hidden="1" customHeight="1">
      <c r="E127" s="10"/>
      <c r="F127" s="3" t="s">
        <v>58</v>
      </c>
      <c r="G127" s="4">
        <v>113</v>
      </c>
      <c r="H127" s="4"/>
      <c r="I127" s="4"/>
      <c r="J127" s="4" t="s">
        <v>50</v>
      </c>
      <c r="K127" s="21"/>
      <c r="L127" s="65"/>
      <c r="M127" s="68"/>
      <c r="N127" s="68"/>
      <c r="O127" s="65"/>
      <c r="P127" s="5" t="e">
        <f t="shared" si="5"/>
        <v>#DIV/0!</v>
      </c>
    </row>
    <row r="128" spans="5:16" s="7" customFormat="1" ht="36.75" customHeight="1">
      <c r="E128" s="10">
        <v>96</v>
      </c>
      <c r="F128" s="3" t="s">
        <v>159</v>
      </c>
      <c r="G128" s="4" t="s">
        <v>211</v>
      </c>
      <c r="H128" s="4" t="s">
        <v>72</v>
      </c>
      <c r="I128" s="4" t="s">
        <v>160</v>
      </c>
      <c r="J128" s="4"/>
      <c r="K128" s="21"/>
      <c r="L128" s="65">
        <f>L129</f>
        <v>6</v>
      </c>
      <c r="M128" s="65">
        <f t="shared" ref="M128:O129" si="12">M129</f>
        <v>0</v>
      </c>
      <c r="N128" s="65">
        <f t="shared" si="12"/>
        <v>0</v>
      </c>
      <c r="O128" s="65">
        <f t="shared" si="12"/>
        <v>6</v>
      </c>
      <c r="P128" s="5">
        <f t="shared" si="5"/>
        <v>100</v>
      </c>
    </row>
    <row r="129" spans="5:16" s="7" customFormat="1" ht="33.75" customHeight="1">
      <c r="E129" s="10">
        <v>97</v>
      </c>
      <c r="F129" s="3" t="s">
        <v>157</v>
      </c>
      <c r="G129" s="4" t="s">
        <v>211</v>
      </c>
      <c r="H129" s="4" t="s">
        <v>72</v>
      </c>
      <c r="I129" s="4" t="s">
        <v>160</v>
      </c>
      <c r="J129" s="4" t="s">
        <v>49</v>
      </c>
      <c r="K129" s="21"/>
      <c r="L129" s="65">
        <f>L130</f>
        <v>6</v>
      </c>
      <c r="M129" s="65">
        <f t="shared" si="12"/>
        <v>0</v>
      </c>
      <c r="N129" s="65">
        <f t="shared" si="12"/>
        <v>0</v>
      </c>
      <c r="O129" s="65">
        <f t="shared" si="12"/>
        <v>6</v>
      </c>
      <c r="P129" s="5">
        <f t="shared" si="5"/>
        <v>100</v>
      </c>
    </row>
    <row r="130" spans="5:16" s="7" customFormat="1" ht="33.75" customHeight="1">
      <c r="E130" s="10">
        <v>98</v>
      </c>
      <c r="F130" s="3" t="s">
        <v>47</v>
      </c>
      <c r="G130" s="4" t="s">
        <v>211</v>
      </c>
      <c r="H130" s="4" t="s">
        <v>72</v>
      </c>
      <c r="I130" s="4" t="s">
        <v>160</v>
      </c>
      <c r="J130" s="4" t="s">
        <v>50</v>
      </c>
      <c r="K130" s="21"/>
      <c r="L130" s="78">
        <v>6</v>
      </c>
      <c r="M130" s="80"/>
      <c r="N130" s="80"/>
      <c r="O130" s="78">
        <v>6</v>
      </c>
      <c r="P130" s="79">
        <f t="shared" si="5"/>
        <v>100</v>
      </c>
    </row>
    <row r="131" spans="5:16" s="7" customFormat="1" ht="33.75" customHeight="1">
      <c r="E131" s="10">
        <v>99</v>
      </c>
      <c r="F131" s="8" t="s">
        <v>57</v>
      </c>
      <c r="G131" s="50" t="s">
        <v>211</v>
      </c>
      <c r="H131" s="50" t="s">
        <v>72</v>
      </c>
      <c r="I131" s="52" t="s">
        <v>92</v>
      </c>
      <c r="J131" s="50"/>
      <c r="K131" s="21"/>
      <c r="L131" s="78">
        <f>L132</f>
        <v>4.8</v>
      </c>
      <c r="M131" s="80"/>
      <c r="N131" s="80"/>
      <c r="O131" s="78">
        <f>O132</f>
        <v>4.8</v>
      </c>
      <c r="P131" s="79">
        <f t="shared" si="5"/>
        <v>100</v>
      </c>
    </row>
    <row r="132" spans="5:16" s="7" customFormat="1" ht="24" customHeight="1">
      <c r="E132" s="10">
        <v>100</v>
      </c>
      <c r="F132" s="48" t="s">
        <v>178</v>
      </c>
      <c r="G132" s="50" t="s">
        <v>114</v>
      </c>
      <c r="H132" s="50" t="s">
        <v>72</v>
      </c>
      <c r="I132" s="50" t="s">
        <v>105</v>
      </c>
      <c r="J132" s="50"/>
      <c r="K132" s="21"/>
      <c r="L132" s="78">
        <f>L133</f>
        <v>4.8</v>
      </c>
      <c r="M132" s="80"/>
      <c r="N132" s="80"/>
      <c r="O132" s="78">
        <f>O133</f>
        <v>4.8</v>
      </c>
      <c r="P132" s="79">
        <f t="shared" si="5"/>
        <v>100</v>
      </c>
    </row>
    <row r="133" spans="5:16" s="7" customFormat="1" ht="66.75" customHeight="1">
      <c r="E133" s="10">
        <v>101</v>
      </c>
      <c r="F133" s="49" t="s">
        <v>179</v>
      </c>
      <c r="G133" s="50" t="s">
        <v>114</v>
      </c>
      <c r="H133" s="50" t="s">
        <v>72</v>
      </c>
      <c r="I133" s="50" t="s">
        <v>181</v>
      </c>
      <c r="J133" s="50"/>
      <c r="K133" s="21"/>
      <c r="L133" s="78">
        <f>L134</f>
        <v>4.8</v>
      </c>
      <c r="M133" s="80"/>
      <c r="N133" s="80"/>
      <c r="O133" s="78">
        <f>O134</f>
        <v>4.8</v>
      </c>
      <c r="P133" s="79">
        <f t="shared" si="5"/>
        <v>100</v>
      </c>
    </row>
    <row r="134" spans="5:16" s="7" customFormat="1" ht="85.5" customHeight="1">
      <c r="E134" s="10">
        <v>102</v>
      </c>
      <c r="F134" s="49" t="s">
        <v>43</v>
      </c>
      <c r="G134" s="50" t="s">
        <v>114</v>
      </c>
      <c r="H134" s="50" t="s">
        <v>72</v>
      </c>
      <c r="I134" s="50" t="s">
        <v>181</v>
      </c>
      <c r="J134" s="50" t="s">
        <v>45</v>
      </c>
      <c r="K134" s="21"/>
      <c r="L134" s="78">
        <f>L135</f>
        <v>4.8</v>
      </c>
      <c r="M134" s="80"/>
      <c r="N134" s="80"/>
      <c r="O134" s="78">
        <f>O135</f>
        <v>4.8</v>
      </c>
      <c r="P134" s="79">
        <f t="shared" si="5"/>
        <v>100</v>
      </c>
    </row>
    <row r="135" spans="5:16" s="7" customFormat="1" ht="36.75" customHeight="1">
      <c r="E135" s="10">
        <v>103</v>
      </c>
      <c r="F135" s="49" t="s">
        <v>180</v>
      </c>
      <c r="G135" s="4" t="s">
        <v>211</v>
      </c>
      <c r="H135" s="50" t="s">
        <v>72</v>
      </c>
      <c r="I135" s="50" t="s">
        <v>181</v>
      </c>
      <c r="J135" s="50" t="s">
        <v>46</v>
      </c>
      <c r="K135" s="21"/>
      <c r="L135" s="78">
        <v>4.8</v>
      </c>
      <c r="M135" s="80"/>
      <c r="N135" s="80"/>
      <c r="O135" s="78">
        <v>4.8</v>
      </c>
      <c r="P135" s="79">
        <f t="shared" si="5"/>
        <v>100</v>
      </c>
    </row>
    <row r="136" spans="5:16" s="7" customFormat="1" ht="22.5" customHeight="1">
      <c r="E136" s="10">
        <v>104</v>
      </c>
      <c r="F136" s="3" t="s">
        <v>86</v>
      </c>
      <c r="G136" s="4" t="s">
        <v>211</v>
      </c>
      <c r="H136" s="4" t="s">
        <v>87</v>
      </c>
      <c r="I136" s="4"/>
      <c r="J136" s="4"/>
      <c r="K136" s="21"/>
      <c r="L136" s="78">
        <f>L137</f>
        <v>540.6</v>
      </c>
      <c r="M136" s="78" t="e">
        <f>M137+#REF!+#REF!+#REF!</f>
        <v>#REF!</v>
      </c>
      <c r="N136" s="78" t="e">
        <f>N137+#REF!+#REF!+#REF!</f>
        <v>#REF!</v>
      </c>
      <c r="O136" s="78">
        <f>O137</f>
        <v>489.2</v>
      </c>
      <c r="P136" s="79">
        <f t="shared" si="5"/>
        <v>90.492045874953746</v>
      </c>
    </row>
    <row r="137" spans="5:16" s="7" customFormat="1" ht="22.5" customHeight="1">
      <c r="E137" s="10">
        <v>105</v>
      </c>
      <c r="F137" s="3" t="s">
        <v>68</v>
      </c>
      <c r="G137" s="4" t="s">
        <v>211</v>
      </c>
      <c r="H137" s="4" t="s">
        <v>70</v>
      </c>
      <c r="I137" s="4"/>
      <c r="J137" s="4"/>
      <c r="K137" s="21"/>
      <c r="L137" s="78">
        <f>L138</f>
        <v>540.6</v>
      </c>
      <c r="M137" s="78">
        <f>M138</f>
        <v>1163.9000000000001</v>
      </c>
      <c r="N137" s="78">
        <f>N138</f>
        <v>1160.0999999999999</v>
      </c>
      <c r="O137" s="78">
        <f>O138</f>
        <v>489.2</v>
      </c>
      <c r="P137" s="79">
        <f t="shared" si="5"/>
        <v>90.492045874953746</v>
      </c>
    </row>
    <row r="138" spans="5:16" s="7" customFormat="1" ht="33.75" customHeight="1">
      <c r="E138" s="10">
        <v>106</v>
      </c>
      <c r="F138" s="18" t="s">
        <v>212</v>
      </c>
      <c r="G138" s="4" t="s">
        <v>211</v>
      </c>
      <c r="H138" s="4" t="s">
        <v>70</v>
      </c>
      <c r="I138" s="4" t="s">
        <v>96</v>
      </c>
      <c r="J138" s="4"/>
      <c r="K138" s="21"/>
      <c r="L138" s="65">
        <f>L139+L142+L150+L185+L188+L146+L154</f>
        <v>540.6</v>
      </c>
      <c r="M138" s="65">
        <f>M139+M142+M150+M185+M188+M146+M154</f>
        <v>1163.9000000000001</v>
      </c>
      <c r="N138" s="65">
        <f>N139+N142+N150+N185+N188+N146+N154</f>
        <v>1160.0999999999999</v>
      </c>
      <c r="O138" s="65">
        <f>O139+O142+O150+O185+O188+O146+O154</f>
        <v>489.2</v>
      </c>
      <c r="P138" s="5">
        <f t="shared" ref="P138:P190" si="13">O138*100/L138</f>
        <v>90.492045874953746</v>
      </c>
    </row>
    <row r="139" spans="5:16" s="7" customFormat="1" ht="77.25" customHeight="1">
      <c r="E139" s="10">
        <v>107</v>
      </c>
      <c r="F139" s="18" t="s">
        <v>161</v>
      </c>
      <c r="G139" s="4" t="s">
        <v>211</v>
      </c>
      <c r="H139" s="4" t="s">
        <v>70</v>
      </c>
      <c r="I139" s="4" t="s">
        <v>162</v>
      </c>
      <c r="J139" s="4"/>
      <c r="K139" s="21"/>
      <c r="L139" s="65">
        <f>L140</f>
        <v>273.89999999999998</v>
      </c>
      <c r="M139" s="65">
        <f t="shared" ref="M139:O140" si="14">M140</f>
        <v>0</v>
      </c>
      <c r="N139" s="65">
        <f t="shared" si="14"/>
        <v>0</v>
      </c>
      <c r="O139" s="65">
        <f t="shared" si="14"/>
        <v>273.89999999999998</v>
      </c>
      <c r="P139" s="5">
        <f t="shared" si="13"/>
        <v>100</v>
      </c>
    </row>
    <row r="140" spans="5:16" s="7" customFormat="1" ht="35.25" customHeight="1">
      <c r="E140" s="10">
        <v>108</v>
      </c>
      <c r="F140" s="18" t="s">
        <v>47</v>
      </c>
      <c r="G140" s="4" t="s">
        <v>211</v>
      </c>
      <c r="H140" s="4" t="s">
        <v>70</v>
      </c>
      <c r="I140" s="4" t="s">
        <v>162</v>
      </c>
      <c r="J140" s="4" t="s">
        <v>49</v>
      </c>
      <c r="K140" s="21"/>
      <c r="L140" s="65">
        <f>L141</f>
        <v>273.89999999999998</v>
      </c>
      <c r="M140" s="65">
        <f t="shared" si="14"/>
        <v>0</v>
      </c>
      <c r="N140" s="65">
        <f t="shared" si="14"/>
        <v>0</v>
      </c>
      <c r="O140" s="65">
        <f t="shared" si="14"/>
        <v>273.89999999999998</v>
      </c>
      <c r="P140" s="5">
        <f t="shared" si="13"/>
        <v>100</v>
      </c>
    </row>
    <row r="141" spans="5:16" s="7" customFormat="1" ht="35.25" customHeight="1">
      <c r="E141" s="10">
        <v>109</v>
      </c>
      <c r="F141" s="18" t="s">
        <v>48</v>
      </c>
      <c r="G141" s="4" t="s">
        <v>211</v>
      </c>
      <c r="H141" s="4" t="s">
        <v>70</v>
      </c>
      <c r="I141" s="4" t="s">
        <v>162</v>
      </c>
      <c r="J141" s="4" t="s">
        <v>50</v>
      </c>
      <c r="K141" s="21"/>
      <c r="L141" s="78">
        <v>273.89999999999998</v>
      </c>
      <c r="M141" s="80"/>
      <c r="N141" s="80"/>
      <c r="O141" s="78">
        <v>273.89999999999998</v>
      </c>
      <c r="P141" s="79">
        <f t="shared" si="13"/>
        <v>100</v>
      </c>
    </row>
    <row r="142" spans="5:16" s="7" customFormat="1" ht="24" customHeight="1">
      <c r="E142" s="10">
        <v>110</v>
      </c>
      <c r="F142" s="3" t="s">
        <v>73</v>
      </c>
      <c r="G142" s="4" t="s">
        <v>211</v>
      </c>
      <c r="H142" s="4" t="s">
        <v>70</v>
      </c>
      <c r="I142" s="4" t="s">
        <v>103</v>
      </c>
      <c r="J142" s="4"/>
      <c r="K142" s="21"/>
      <c r="L142" s="65">
        <f>L145</f>
        <v>64</v>
      </c>
      <c r="M142" s="65">
        <f>M145</f>
        <v>694.1</v>
      </c>
      <c r="N142" s="65">
        <f>N145</f>
        <v>694.1</v>
      </c>
      <c r="O142" s="65">
        <f>O145</f>
        <v>64</v>
      </c>
      <c r="P142" s="5">
        <f t="shared" si="13"/>
        <v>100</v>
      </c>
    </row>
    <row r="143" spans="5:16" s="7" customFormat="1" ht="72" customHeight="1">
      <c r="E143" s="10">
        <v>111</v>
      </c>
      <c r="F143" s="3" t="s">
        <v>74</v>
      </c>
      <c r="G143" s="4" t="s">
        <v>211</v>
      </c>
      <c r="H143" s="4" t="s">
        <v>70</v>
      </c>
      <c r="I143" s="4" t="s">
        <v>103</v>
      </c>
      <c r="J143" s="4"/>
      <c r="K143" s="21"/>
      <c r="L143" s="65">
        <f>L145</f>
        <v>64</v>
      </c>
      <c r="M143" s="65">
        <f>M145</f>
        <v>694.1</v>
      </c>
      <c r="N143" s="65">
        <f>N145</f>
        <v>694.1</v>
      </c>
      <c r="O143" s="65">
        <f>O145</f>
        <v>64</v>
      </c>
      <c r="P143" s="5">
        <f t="shared" si="13"/>
        <v>100</v>
      </c>
    </row>
    <row r="144" spans="5:16" s="7" customFormat="1" ht="22.5" customHeight="1">
      <c r="E144" s="10">
        <v>112</v>
      </c>
      <c r="F144" s="3" t="s">
        <v>34</v>
      </c>
      <c r="G144" s="4" t="s">
        <v>211</v>
      </c>
      <c r="H144" s="4" t="s">
        <v>70</v>
      </c>
      <c r="I144" s="4" t="s">
        <v>103</v>
      </c>
      <c r="J144" s="4" t="s">
        <v>10</v>
      </c>
      <c r="K144" s="21"/>
      <c r="L144" s="65">
        <f>L145</f>
        <v>64</v>
      </c>
      <c r="M144" s="65">
        <f>M145</f>
        <v>694.1</v>
      </c>
      <c r="N144" s="65">
        <f>N145</f>
        <v>694.1</v>
      </c>
      <c r="O144" s="65">
        <f>O145</f>
        <v>64</v>
      </c>
      <c r="P144" s="5">
        <f t="shared" si="13"/>
        <v>100</v>
      </c>
    </row>
    <row r="145" spans="5:16" s="7" customFormat="1" ht="23.25" customHeight="1">
      <c r="E145" s="10">
        <v>113</v>
      </c>
      <c r="F145" s="3" t="s">
        <v>75</v>
      </c>
      <c r="G145" s="4" t="s">
        <v>211</v>
      </c>
      <c r="H145" s="4" t="s">
        <v>70</v>
      </c>
      <c r="I145" s="4" t="s">
        <v>103</v>
      </c>
      <c r="J145" s="4" t="s">
        <v>76</v>
      </c>
      <c r="K145" s="21"/>
      <c r="L145" s="78">
        <v>64</v>
      </c>
      <c r="M145" s="80">
        <v>694.1</v>
      </c>
      <c r="N145" s="80">
        <v>694.1</v>
      </c>
      <c r="O145" s="78">
        <v>64</v>
      </c>
      <c r="P145" s="79">
        <f t="shared" si="13"/>
        <v>100</v>
      </c>
    </row>
    <row r="146" spans="5:16" s="7" customFormat="1" ht="65.25" customHeight="1">
      <c r="E146" s="10">
        <v>114</v>
      </c>
      <c r="F146" s="48" t="s">
        <v>189</v>
      </c>
      <c r="G146" s="4" t="s">
        <v>211</v>
      </c>
      <c r="H146" s="50" t="s">
        <v>70</v>
      </c>
      <c r="I146" s="50" t="s">
        <v>96</v>
      </c>
      <c r="J146" s="50"/>
      <c r="K146" s="21"/>
      <c r="L146" s="78">
        <f>L147</f>
        <v>0</v>
      </c>
      <c r="M146" s="80"/>
      <c r="N146" s="80"/>
      <c r="O146" s="78">
        <f>O147</f>
        <v>0</v>
      </c>
      <c r="P146" s="79">
        <v>0</v>
      </c>
    </row>
    <row r="147" spans="5:16" s="7" customFormat="1" ht="43.5" customHeight="1">
      <c r="E147" s="10">
        <v>115</v>
      </c>
      <c r="F147" s="49" t="s">
        <v>190</v>
      </c>
      <c r="G147" s="4" t="s">
        <v>211</v>
      </c>
      <c r="H147" s="50" t="s">
        <v>70</v>
      </c>
      <c r="I147" s="50" t="s">
        <v>191</v>
      </c>
      <c r="J147" s="50"/>
      <c r="K147" s="21"/>
      <c r="L147" s="78">
        <f>L148</f>
        <v>0</v>
      </c>
      <c r="M147" s="80"/>
      <c r="N147" s="80"/>
      <c r="O147" s="78">
        <f>O148</f>
        <v>0</v>
      </c>
      <c r="P147" s="79">
        <v>0</v>
      </c>
    </row>
    <row r="148" spans="5:16" s="7" customFormat="1" ht="37.5" customHeight="1">
      <c r="E148" s="10">
        <v>116</v>
      </c>
      <c r="F148" s="49" t="s">
        <v>188</v>
      </c>
      <c r="G148" s="4" t="s">
        <v>211</v>
      </c>
      <c r="H148" s="50" t="s">
        <v>70</v>
      </c>
      <c r="I148" s="50" t="s">
        <v>191</v>
      </c>
      <c r="J148" s="50" t="s">
        <v>49</v>
      </c>
      <c r="K148" s="21"/>
      <c r="L148" s="78">
        <f>L149</f>
        <v>0</v>
      </c>
      <c r="M148" s="80"/>
      <c r="N148" s="80"/>
      <c r="O148" s="78">
        <f>O149</f>
        <v>0</v>
      </c>
      <c r="P148" s="79">
        <v>0</v>
      </c>
    </row>
    <row r="149" spans="5:16" s="7" customFormat="1" ht="35.25" customHeight="1">
      <c r="E149" s="10">
        <v>117</v>
      </c>
      <c r="F149" s="49" t="s">
        <v>48</v>
      </c>
      <c r="G149" s="4" t="s">
        <v>211</v>
      </c>
      <c r="H149" s="50" t="s">
        <v>70</v>
      </c>
      <c r="I149" s="50" t="s">
        <v>191</v>
      </c>
      <c r="J149" s="50" t="s">
        <v>50</v>
      </c>
      <c r="K149" s="21"/>
      <c r="L149" s="78"/>
      <c r="M149" s="80"/>
      <c r="N149" s="80"/>
      <c r="O149" s="78"/>
      <c r="P149" s="79">
        <v>0</v>
      </c>
    </row>
    <row r="150" spans="5:16" s="7" customFormat="1" ht="36.75" customHeight="1">
      <c r="E150" s="10">
        <v>118</v>
      </c>
      <c r="F150" s="48" t="s">
        <v>192</v>
      </c>
      <c r="G150" s="4" t="s">
        <v>211</v>
      </c>
      <c r="H150" s="50" t="s">
        <v>70</v>
      </c>
      <c r="I150" s="50" t="s">
        <v>96</v>
      </c>
      <c r="J150" s="50"/>
      <c r="K150" s="32"/>
      <c r="L150" s="65">
        <f>L151</f>
        <v>0</v>
      </c>
      <c r="M150" s="65">
        <f>M154+M151</f>
        <v>234.9</v>
      </c>
      <c r="N150" s="65">
        <f>N154+N151</f>
        <v>233</v>
      </c>
      <c r="O150" s="65">
        <f>O151</f>
        <v>0</v>
      </c>
      <c r="P150" s="5">
        <v>0</v>
      </c>
    </row>
    <row r="151" spans="5:16" s="7" customFormat="1" ht="36.75" customHeight="1">
      <c r="E151" s="10">
        <v>119</v>
      </c>
      <c r="F151" s="49" t="s">
        <v>193</v>
      </c>
      <c r="G151" s="4" t="s">
        <v>211</v>
      </c>
      <c r="H151" s="50" t="s">
        <v>70</v>
      </c>
      <c r="I151" s="50" t="s">
        <v>194</v>
      </c>
      <c r="J151" s="50"/>
      <c r="K151" s="32"/>
      <c r="L151" s="65">
        <f>L152</f>
        <v>0</v>
      </c>
      <c r="M151" s="65">
        <f t="shared" ref="M151:O152" si="15">M152</f>
        <v>0</v>
      </c>
      <c r="N151" s="65">
        <f t="shared" si="15"/>
        <v>0</v>
      </c>
      <c r="O151" s="65">
        <f t="shared" si="15"/>
        <v>0</v>
      </c>
      <c r="P151" s="5">
        <v>0</v>
      </c>
    </row>
    <row r="152" spans="5:16" s="7" customFormat="1" ht="36.75" customHeight="1">
      <c r="E152" s="10">
        <v>120</v>
      </c>
      <c r="F152" s="49" t="s">
        <v>188</v>
      </c>
      <c r="G152" s="4" t="s">
        <v>211</v>
      </c>
      <c r="H152" s="50" t="s">
        <v>70</v>
      </c>
      <c r="I152" s="50" t="s">
        <v>194</v>
      </c>
      <c r="J152" s="50" t="s">
        <v>49</v>
      </c>
      <c r="K152" s="32"/>
      <c r="L152" s="65">
        <f>L153</f>
        <v>0</v>
      </c>
      <c r="M152" s="65">
        <f t="shared" si="15"/>
        <v>0</v>
      </c>
      <c r="N152" s="65">
        <f t="shared" si="15"/>
        <v>0</v>
      </c>
      <c r="O152" s="65">
        <f t="shared" si="15"/>
        <v>0</v>
      </c>
      <c r="P152" s="5">
        <v>0</v>
      </c>
    </row>
    <row r="153" spans="5:16" s="7" customFormat="1" ht="36.75" customHeight="1">
      <c r="E153" s="10">
        <v>121</v>
      </c>
      <c r="F153" s="49" t="s">
        <v>48</v>
      </c>
      <c r="G153" s="4" t="s">
        <v>211</v>
      </c>
      <c r="H153" s="50" t="s">
        <v>70</v>
      </c>
      <c r="I153" s="50" t="s">
        <v>194</v>
      </c>
      <c r="J153" s="50" t="s">
        <v>50</v>
      </c>
      <c r="K153" s="32"/>
      <c r="L153" s="78"/>
      <c r="M153" s="78"/>
      <c r="N153" s="78"/>
      <c r="O153" s="78"/>
      <c r="P153" s="79">
        <v>0</v>
      </c>
    </row>
    <row r="154" spans="5:16" s="7" customFormat="1" ht="31.2">
      <c r="E154" s="10">
        <v>122</v>
      </c>
      <c r="F154" s="18" t="s">
        <v>132</v>
      </c>
      <c r="G154" s="4" t="s">
        <v>211</v>
      </c>
      <c r="H154" s="4" t="s">
        <v>70</v>
      </c>
      <c r="I154" s="4" t="s">
        <v>104</v>
      </c>
      <c r="J154" s="4"/>
      <c r="K154" s="12"/>
      <c r="L154" s="65">
        <f t="shared" ref="L154:O155" si="16">L155</f>
        <v>199.4</v>
      </c>
      <c r="M154" s="65">
        <f t="shared" si="16"/>
        <v>234.9</v>
      </c>
      <c r="N154" s="65">
        <f t="shared" si="16"/>
        <v>233</v>
      </c>
      <c r="O154" s="65">
        <f t="shared" si="16"/>
        <v>148</v>
      </c>
      <c r="P154" s="5">
        <f t="shared" si="13"/>
        <v>74.222668004012036</v>
      </c>
    </row>
    <row r="155" spans="5:16" s="7" customFormat="1" ht="31.5" customHeight="1">
      <c r="E155" s="10">
        <v>123</v>
      </c>
      <c r="F155" s="3" t="s">
        <v>47</v>
      </c>
      <c r="G155" s="4" t="s">
        <v>211</v>
      </c>
      <c r="H155" s="4" t="s">
        <v>70</v>
      </c>
      <c r="I155" s="4" t="s">
        <v>104</v>
      </c>
      <c r="J155" s="4" t="s">
        <v>49</v>
      </c>
      <c r="K155" s="12"/>
      <c r="L155" s="65">
        <f t="shared" si="16"/>
        <v>199.4</v>
      </c>
      <c r="M155" s="65">
        <f t="shared" si="16"/>
        <v>234.9</v>
      </c>
      <c r="N155" s="65">
        <f t="shared" si="16"/>
        <v>233</v>
      </c>
      <c r="O155" s="65">
        <f t="shared" si="16"/>
        <v>148</v>
      </c>
      <c r="P155" s="5">
        <f t="shared" si="13"/>
        <v>74.222668004012036</v>
      </c>
    </row>
    <row r="156" spans="5:16" s="7" customFormat="1" ht="35.25" customHeight="1">
      <c r="E156" s="10">
        <v>124</v>
      </c>
      <c r="F156" s="3" t="s">
        <v>48</v>
      </c>
      <c r="G156" s="4" t="s">
        <v>211</v>
      </c>
      <c r="H156" s="4" t="s">
        <v>70</v>
      </c>
      <c r="I156" s="4" t="s">
        <v>104</v>
      </c>
      <c r="J156" s="4" t="s">
        <v>50</v>
      </c>
      <c r="K156" s="12"/>
      <c r="L156" s="78">
        <v>199.4</v>
      </c>
      <c r="M156" s="80">
        <v>234.9</v>
      </c>
      <c r="N156" s="80">
        <v>233</v>
      </c>
      <c r="O156" s="78">
        <v>148</v>
      </c>
      <c r="P156" s="79">
        <f t="shared" si="13"/>
        <v>74.222668004012036</v>
      </c>
    </row>
    <row r="157" spans="5:16" s="7" customFormat="1" ht="46.8" hidden="1">
      <c r="E157" s="10"/>
      <c r="F157" s="3" t="s">
        <v>63</v>
      </c>
      <c r="G157" s="4">
        <v>113</v>
      </c>
      <c r="H157" s="4"/>
      <c r="I157" s="4"/>
      <c r="J157" s="4"/>
      <c r="K157" s="12">
        <v>148000</v>
      </c>
      <c r="L157" s="65">
        <f t="shared" ref="L157:O158" si="17">L158</f>
        <v>20</v>
      </c>
      <c r="M157" s="68">
        <f t="shared" si="17"/>
        <v>20</v>
      </c>
      <c r="N157" s="68">
        <f t="shared" si="17"/>
        <v>20</v>
      </c>
      <c r="O157" s="65">
        <f t="shared" si="17"/>
        <v>20</v>
      </c>
      <c r="P157" s="5">
        <f t="shared" si="13"/>
        <v>100</v>
      </c>
    </row>
    <row r="158" spans="5:16" s="7" customFormat="1" ht="20.25" hidden="1" customHeight="1">
      <c r="E158" s="10"/>
      <c r="F158" s="3" t="s">
        <v>52</v>
      </c>
      <c r="G158" s="4">
        <v>113</v>
      </c>
      <c r="H158" s="4"/>
      <c r="I158" s="4"/>
      <c r="J158" s="4" t="s">
        <v>54</v>
      </c>
      <c r="K158" s="12"/>
      <c r="L158" s="65">
        <f t="shared" si="17"/>
        <v>20</v>
      </c>
      <c r="M158" s="68">
        <f t="shared" si="17"/>
        <v>20</v>
      </c>
      <c r="N158" s="68">
        <f t="shared" si="17"/>
        <v>20</v>
      </c>
      <c r="O158" s="65">
        <f t="shared" si="17"/>
        <v>20</v>
      </c>
      <c r="P158" s="5">
        <f t="shared" si="13"/>
        <v>100</v>
      </c>
    </row>
    <row r="159" spans="5:16" s="7" customFormat="1" ht="46.8" hidden="1">
      <c r="E159" s="10"/>
      <c r="F159" s="3" t="s">
        <v>53</v>
      </c>
      <c r="G159" s="4">
        <v>113</v>
      </c>
      <c r="H159" s="4"/>
      <c r="I159" s="4"/>
      <c r="J159" s="4" t="s">
        <v>29</v>
      </c>
      <c r="K159" s="21" t="s">
        <v>22</v>
      </c>
      <c r="L159" s="65">
        <v>20</v>
      </c>
      <c r="M159" s="68">
        <v>20</v>
      </c>
      <c r="N159" s="68">
        <v>20</v>
      </c>
      <c r="O159" s="65">
        <v>20</v>
      </c>
      <c r="P159" s="5">
        <f t="shared" si="13"/>
        <v>100</v>
      </c>
    </row>
    <row r="160" spans="5:16" s="7" customFormat="1" ht="62.4" hidden="1">
      <c r="E160" s="10"/>
      <c r="F160" s="3" t="s">
        <v>64</v>
      </c>
      <c r="G160" s="4">
        <v>113</v>
      </c>
      <c r="H160" s="4"/>
      <c r="I160" s="4"/>
      <c r="J160" s="4"/>
      <c r="K160" s="21"/>
      <c r="L160" s="65">
        <f t="shared" ref="L160:O161" si="18">L161</f>
        <v>100</v>
      </c>
      <c r="M160" s="68">
        <f t="shared" si="18"/>
        <v>100</v>
      </c>
      <c r="N160" s="68">
        <f t="shared" si="18"/>
        <v>100</v>
      </c>
      <c r="O160" s="65">
        <f t="shared" si="18"/>
        <v>100</v>
      </c>
      <c r="P160" s="5">
        <f t="shared" si="13"/>
        <v>100</v>
      </c>
    </row>
    <row r="161" spans="5:16" s="7" customFormat="1" hidden="1">
      <c r="E161" s="10"/>
      <c r="F161" s="3" t="s">
        <v>52</v>
      </c>
      <c r="G161" s="4">
        <v>113</v>
      </c>
      <c r="H161" s="4"/>
      <c r="I161" s="4"/>
      <c r="J161" s="4" t="s">
        <v>54</v>
      </c>
      <c r="K161" s="21"/>
      <c r="L161" s="65">
        <f t="shared" si="18"/>
        <v>100</v>
      </c>
      <c r="M161" s="68">
        <f t="shared" si="18"/>
        <v>100</v>
      </c>
      <c r="N161" s="68">
        <f t="shared" si="18"/>
        <v>100</v>
      </c>
      <c r="O161" s="65">
        <f t="shared" si="18"/>
        <v>100</v>
      </c>
      <c r="P161" s="5">
        <f t="shared" si="13"/>
        <v>100</v>
      </c>
    </row>
    <row r="162" spans="5:16" s="7" customFormat="1" ht="46.8" hidden="1">
      <c r="E162" s="10"/>
      <c r="F162" s="3" t="s">
        <v>53</v>
      </c>
      <c r="G162" s="4">
        <v>113</v>
      </c>
      <c r="H162" s="4"/>
      <c r="I162" s="4"/>
      <c r="J162" s="4" t="s">
        <v>29</v>
      </c>
      <c r="K162" s="21"/>
      <c r="L162" s="65">
        <v>100</v>
      </c>
      <c r="M162" s="68">
        <v>100</v>
      </c>
      <c r="N162" s="68">
        <v>100</v>
      </c>
      <c r="O162" s="65">
        <v>100</v>
      </c>
      <c r="P162" s="5">
        <f t="shared" si="13"/>
        <v>100</v>
      </c>
    </row>
    <row r="163" spans="5:16" s="7" customFormat="1" hidden="1">
      <c r="E163" s="10"/>
      <c r="F163" s="3" t="s">
        <v>52</v>
      </c>
      <c r="G163" s="4">
        <v>113</v>
      </c>
      <c r="H163" s="4"/>
      <c r="I163" s="4"/>
      <c r="J163" s="4" t="s">
        <v>54</v>
      </c>
      <c r="K163" s="21"/>
      <c r="L163" s="65">
        <f>L164</f>
        <v>5</v>
      </c>
      <c r="M163" s="68">
        <f>M164</f>
        <v>5</v>
      </c>
      <c r="N163" s="68">
        <f>N164</f>
        <v>5</v>
      </c>
      <c r="O163" s="65">
        <f>O164</f>
        <v>5</v>
      </c>
      <c r="P163" s="5">
        <f t="shared" si="13"/>
        <v>100</v>
      </c>
    </row>
    <row r="164" spans="5:16" s="7" customFormat="1" ht="46.8" hidden="1">
      <c r="E164" s="10"/>
      <c r="F164" s="3" t="s">
        <v>53</v>
      </c>
      <c r="G164" s="4">
        <v>113</v>
      </c>
      <c r="H164" s="4"/>
      <c r="I164" s="4"/>
      <c r="J164" s="4" t="s">
        <v>29</v>
      </c>
      <c r="K164" s="21"/>
      <c r="L164" s="65">
        <v>5</v>
      </c>
      <c r="M164" s="68">
        <v>5</v>
      </c>
      <c r="N164" s="68">
        <v>5</v>
      </c>
      <c r="O164" s="65">
        <v>5</v>
      </c>
      <c r="P164" s="5">
        <f t="shared" si="13"/>
        <v>100</v>
      </c>
    </row>
    <row r="165" spans="5:16" s="7" customFormat="1" hidden="1">
      <c r="E165" s="10"/>
      <c r="F165" s="3" t="s">
        <v>52</v>
      </c>
      <c r="G165" s="4">
        <v>113</v>
      </c>
      <c r="H165" s="4"/>
      <c r="I165" s="4"/>
      <c r="J165" s="4" t="s">
        <v>54</v>
      </c>
      <c r="K165" s="21"/>
      <c r="L165" s="65">
        <f>L166</f>
        <v>15</v>
      </c>
      <c r="M165" s="68">
        <f>M166</f>
        <v>15</v>
      </c>
      <c r="N165" s="68">
        <f>N166</f>
        <v>15</v>
      </c>
      <c r="O165" s="65">
        <f>O166</f>
        <v>15</v>
      </c>
      <c r="P165" s="5">
        <f t="shared" si="13"/>
        <v>100</v>
      </c>
    </row>
    <row r="166" spans="5:16" s="7" customFormat="1" ht="46.8" hidden="1">
      <c r="E166" s="10"/>
      <c r="F166" s="3" t="s">
        <v>53</v>
      </c>
      <c r="G166" s="4">
        <v>113</v>
      </c>
      <c r="H166" s="4"/>
      <c r="I166" s="4"/>
      <c r="J166" s="4" t="s">
        <v>29</v>
      </c>
      <c r="K166" s="21"/>
      <c r="L166" s="65">
        <v>15</v>
      </c>
      <c r="M166" s="68">
        <v>15</v>
      </c>
      <c r="N166" s="68">
        <v>15</v>
      </c>
      <c r="O166" s="65">
        <v>15</v>
      </c>
      <c r="P166" s="5">
        <f t="shared" si="13"/>
        <v>100</v>
      </c>
    </row>
    <row r="167" spans="5:16" s="7" customFormat="1" hidden="1">
      <c r="E167" s="10"/>
      <c r="F167" s="3" t="s">
        <v>52</v>
      </c>
      <c r="G167" s="4">
        <v>113</v>
      </c>
      <c r="H167" s="4"/>
      <c r="I167" s="4"/>
      <c r="J167" s="4" t="s">
        <v>54</v>
      </c>
      <c r="K167" s="21"/>
      <c r="L167" s="65">
        <f>L168</f>
        <v>30</v>
      </c>
      <c r="M167" s="68">
        <f>M168</f>
        <v>30</v>
      </c>
      <c r="N167" s="68">
        <f>N168</f>
        <v>30</v>
      </c>
      <c r="O167" s="65">
        <f>O168</f>
        <v>30</v>
      </c>
      <c r="P167" s="5">
        <f t="shared" si="13"/>
        <v>100</v>
      </c>
    </row>
    <row r="168" spans="5:16" s="7" customFormat="1" ht="46.8" hidden="1">
      <c r="E168" s="10"/>
      <c r="F168" s="3" t="s">
        <v>53</v>
      </c>
      <c r="G168" s="4">
        <v>113</v>
      </c>
      <c r="H168" s="4"/>
      <c r="I168" s="4"/>
      <c r="J168" s="4" t="s">
        <v>29</v>
      </c>
      <c r="K168" s="21"/>
      <c r="L168" s="65">
        <v>30</v>
      </c>
      <c r="M168" s="68">
        <v>30</v>
      </c>
      <c r="N168" s="68">
        <v>30</v>
      </c>
      <c r="O168" s="65">
        <v>30</v>
      </c>
      <c r="P168" s="5">
        <f t="shared" si="13"/>
        <v>100</v>
      </c>
    </row>
    <row r="169" spans="5:16" s="7" customFormat="1" hidden="1">
      <c r="E169" s="10"/>
      <c r="F169" s="3" t="s">
        <v>52</v>
      </c>
      <c r="G169" s="4">
        <v>113</v>
      </c>
      <c r="H169" s="4"/>
      <c r="I169" s="4"/>
      <c r="J169" s="4" t="s">
        <v>54</v>
      </c>
      <c r="K169" s="21" t="s">
        <v>54</v>
      </c>
      <c r="L169" s="65" t="str">
        <f>L170</f>
        <v>50</v>
      </c>
      <c r="M169" s="68">
        <f>M170</f>
        <v>50</v>
      </c>
      <c r="N169" s="68">
        <f>N170</f>
        <v>50</v>
      </c>
      <c r="O169" s="65" t="str">
        <f>O170</f>
        <v>50</v>
      </c>
      <c r="P169" s="5">
        <f t="shared" si="13"/>
        <v>100</v>
      </c>
    </row>
    <row r="170" spans="5:16" s="7" customFormat="1" ht="46.8" hidden="1">
      <c r="E170" s="10"/>
      <c r="F170" s="3" t="s">
        <v>53</v>
      </c>
      <c r="G170" s="4">
        <v>113</v>
      </c>
      <c r="H170" s="4"/>
      <c r="I170" s="4"/>
      <c r="J170" s="4" t="s">
        <v>29</v>
      </c>
      <c r="K170" s="21" t="s">
        <v>29</v>
      </c>
      <c r="L170" s="65" t="s">
        <v>65</v>
      </c>
      <c r="M170" s="68">
        <v>50</v>
      </c>
      <c r="N170" s="68">
        <v>50</v>
      </c>
      <c r="O170" s="65" t="s">
        <v>65</v>
      </c>
      <c r="P170" s="5">
        <f t="shared" si="13"/>
        <v>100</v>
      </c>
    </row>
    <row r="171" spans="5:16" s="7" customFormat="1" ht="31.2" hidden="1">
      <c r="E171" s="10"/>
      <c r="F171" s="3" t="s">
        <v>47</v>
      </c>
      <c r="G171" s="4">
        <v>113</v>
      </c>
      <c r="H171" s="4"/>
      <c r="I171" s="4"/>
      <c r="J171" s="4" t="s">
        <v>49</v>
      </c>
      <c r="K171" s="21"/>
      <c r="L171" s="65">
        <f>L172</f>
        <v>12</v>
      </c>
      <c r="M171" s="68">
        <f>M172</f>
        <v>12</v>
      </c>
      <c r="N171" s="68">
        <f>N172</f>
        <v>12</v>
      </c>
      <c r="O171" s="65">
        <f>O172</f>
        <v>12</v>
      </c>
      <c r="P171" s="5">
        <f t="shared" si="13"/>
        <v>100</v>
      </c>
    </row>
    <row r="172" spans="5:16" s="7" customFormat="1" ht="31.2" hidden="1">
      <c r="E172" s="10"/>
      <c r="F172" s="3" t="s">
        <v>48</v>
      </c>
      <c r="G172" s="4">
        <v>113</v>
      </c>
      <c r="H172" s="4"/>
      <c r="I172" s="4"/>
      <c r="J172" s="4" t="s">
        <v>50</v>
      </c>
      <c r="K172" s="21"/>
      <c r="L172" s="65">
        <v>12</v>
      </c>
      <c r="M172" s="68">
        <v>12</v>
      </c>
      <c r="N172" s="68">
        <v>12</v>
      </c>
      <c r="O172" s="65">
        <v>12</v>
      </c>
      <c r="P172" s="5">
        <f t="shared" si="13"/>
        <v>100</v>
      </c>
    </row>
    <row r="173" spans="5:16" s="7" customFormat="1" ht="30" hidden="1" customHeight="1">
      <c r="E173" s="10"/>
      <c r="F173" s="3" t="s">
        <v>47</v>
      </c>
      <c r="G173" s="4">
        <v>113</v>
      </c>
      <c r="H173" s="4"/>
      <c r="I173" s="4"/>
      <c r="J173" s="4" t="s">
        <v>49</v>
      </c>
      <c r="K173" s="21"/>
      <c r="L173" s="65">
        <f>L174</f>
        <v>15</v>
      </c>
      <c r="M173" s="68">
        <f>M174</f>
        <v>15</v>
      </c>
      <c r="N173" s="68">
        <f>N174</f>
        <v>15</v>
      </c>
      <c r="O173" s="65">
        <f>O174</f>
        <v>15</v>
      </c>
      <c r="P173" s="5">
        <f t="shared" si="13"/>
        <v>100</v>
      </c>
    </row>
    <row r="174" spans="5:16" s="7" customFormat="1" ht="30" hidden="1" customHeight="1">
      <c r="E174" s="10"/>
      <c r="F174" s="3" t="s">
        <v>48</v>
      </c>
      <c r="G174" s="4">
        <v>113</v>
      </c>
      <c r="H174" s="4"/>
      <c r="I174" s="4"/>
      <c r="J174" s="4" t="s">
        <v>50</v>
      </c>
      <c r="K174" s="21"/>
      <c r="L174" s="65">
        <v>15</v>
      </c>
      <c r="M174" s="68">
        <v>15</v>
      </c>
      <c r="N174" s="68">
        <v>15</v>
      </c>
      <c r="O174" s="65">
        <v>15</v>
      </c>
      <c r="P174" s="5">
        <f t="shared" si="13"/>
        <v>100</v>
      </c>
    </row>
    <row r="175" spans="5:16" s="7" customFormat="1" ht="31.2" hidden="1">
      <c r="E175" s="10"/>
      <c r="F175" s="3" t="s">
        <v>47</v>
      </c>
      <c r="G175" s="4">
        <v>113</v>
      </c>
      <c r="H175" s="4"/>
      <c r="I175" s="4"/>
      <c r="J175" s="4" t="s">
        <v>49</v>
      </c>
      <c r="K175" s="21"/>
      <c r="L175" s="65">
        <f>L176</f>
        <v>97.9</v>
      </c>
      <c r="M175" s="68">
        <f>M176</f>
        <v>97.9</v>
      </c>
      <c r="N175" s="68">
        <f>N176</f>
        <v>97.9</v>
      </c>
      <c r="O175" s="65">
        <f>O176</f>
        <v>97.9</v>
      </c>
      <c r="P175" s="5">
        <f t="shared" si="13"/>
        <v>100</v>
      </c>
    </row>
    <row r="176" spans="5:16" s="7" customFormat="1" ht="31.2" hidden="1">
      <c r="E176" s="10"/>
      <c r="F176" s="3" t="s">
        <v>48</v>
      </c>
      <c r="G176" s="4">
        <v>113</v>
      </c>
      <c r="H176" s="4"/>
      <c r="I176" s="4"/>
      <c r="J176" s="4" t="s">
        <v>50</v>
      </c>
      <c r="K176" s="21"/>
      <c r="L176" s="65">
        <v>97.9</v>
      </c>
      <c r="M176" s="68">
        <v>97.9</v>
      </c>
      <c r="N176" s="68">
        <v>97.9</v>
      </c>
      <c r="O176" s="65">
        <v>97.9</v>
      </c>
      <c r="P176" s="5">
        <f t="shared" si="13"/>
        <v>100</v>
      </c>
    </row>
    <row r="177" spans="5:16" s="7" customFormat="1" ht="31.2" hidden="1">
      <c r="E177" s="10"/>
      <c r="F177" s="3" t="s">
        <v>47</v>
      </c>
      <c r="G177" s="4">
        <v>113</v>
      </c>
      <c r="H177" s="4"/>
      <c r="I177" s="4"/>
      <c r="J177" s="4" t="s">
        <v>49</v>
      </c>
      <c r="K177" s="21"/>
      <c r="L177" s="65">
        <f>L178</f>
        <v>40</v>
      </c>
      <c r="M177" s="68">
        <f>M178</f>
        <v>40</v>
      </c>
      <c r="N177" s="68">
        <f>N178</f>
        <v>40</v>
      </c>
      <c r="O177" s="65">
        <f>O178</f>
        <v>40</v>
      </c>
      <c r="P177" s="5">
        <f t="shared" si="13"/>
        <v>100</v>
      </c>
    </row>
    <row r="178" spans="5:16" s="7" customFormat="1" ht="31.2" hidden="1">
      <c r="E178" s="10"/>
      <c r="F178" s="3" t="s">
        <v>48</v>
      </c>
      <c r="G178" s="4">
        <v>113</v>
      </c>
      <c r="H178" s="4"/>
      <c r="I178" s="4"/>
      <c r="J178" s="4" t="s">
        <v>50</v>
      </c>
      <c r="K178" s="21"/>
      <c r="L178" s="65">
        <v>40</v>
      </c>
      <c r="M178" s="68">
        <v>40</v>
      </c>
      <c r="N178" s="68">
        <v>40</v>
      </c>
      <c r="O178" s="65">
        <v>40</v>
      </c>
      <c r="P178" s="5">
        <f t="shared" si="13"/>
        <v>100</v>
      </c>
    </row>
    <row r="179" spans="5:16" s="7" customFormat="1" ht="31.2" hidden="1">
      <c r="E179" s="10"/>
      <c r="F179" s="3" t="s">
        <v>47</v>
      </c>
      <c r="G179" s="4">
        <v>113</v>
      </c>
      <c r="H179" s="4"/>
      <c r="I179" s="4"/>
      <c r="J179" s="4" t="s">
        <v>49</v>
      </c>
      <c r="K179" s="21"/>
      <c r="L179" s="65">
        <f>L180</f>
        <v>45.1</v>
      </c>
      <c r="M179" s="68">
        <f>M180</f>
        <v>45.1</v>
      </c>
      <c r="N179" s="68">
        <f>N180</f>
        <v>45.1</v>
      </c>
      <c r="O179" s="65">
        <f>O180</f>
        <v>45.1</v>
      </c>
      <c r="P179" s="5">
        <f t="shared" si="13"/>
        <v>100</v>
      </c>
    </row>
    <row r="180" spans="5:16" s="7" customFormat="1" ht="31.2" hidden="1">
      <c r="E180" s="10"/>
      <c r="F180" s="3" t="s">
        <v>48</v>
      </c>
      <c r="G180" s="4">
        <v>113</v>
      </c>
      <c r="H180" s="4"/>
      <c r="I180" s="4"/>
      <c r="J180" s="4" t="s">
        <v>50</v>
      </c>
      <c r="K180" s="21"/>
      <c r="L180" s="65">
        <v>45.1</v>
      </c>
      <c r="M180" s="68">
        <v>45.1</v>
      </c>
      <c r="N180" s="68">
        <v>45.1</v>
      </c>
      <c r="O180" s="65">
        <v>45.1</v>
      </c>
      <c r="P180" s="5">
        <f t="shared" si="13"/>
        <v>100</v>
      </c>
    </row>
    <row r="181" spans="5:16" s="7" customFormat="1" ht="18.75" hidden="1" customHeight="1">
      <c r="E181" s="10"/>
      <c r="F181" s="3" t="s">
        <v>47</v>
      </c>
      <c r="G181" s="4">
        <v>113</v>
      </c>
      <c r="H181" s="4"/>
      <c r="I181" s="4"/>
      <c r="J181" s="4" t="s">
        <v>49</v>
      </c>
      <c r="K181" s="21"/>
      <c r="L181" s="65">
        <f>L182</f>
        <v>150</v>
      </c>
      <c r="M181" s="68">
        <f>M182</f>
        <v>150</v>
      </c>
      <c r="N181" s="68">
        <f>N182</f>
        <v>150</v>
      </c>
      <c r="O181" s="65">
        <f>O182</f>
        <v>150</v>
      </c>
      <c r="P181" s="5">
        <f t="shared" si="13"/>
        <v>100</v>
      </c>
    </row>
    <row r="182" spans="5:16" s="7" customFormat="1" ht="31.2" hidden="1">
      <c r="E182" s="10"/>
      <c r="F182" s="3" t="s">
        <v>48</v>
      </c>
      <c r="G182" s="4">
        <v>113</v>
      </c>
      <c r="H182" s="4"/>
      <c r="I182" s="4"/>
      <c r="J182" s="4" t="s">
        <v>50</v>
      </c>
      <c r="K182" s="12" t="s">
        <v>17</v>
      </c>
      <c r="L182" s="65">
        <v>150</v>
      </c>
      <c r="M182" s="68">
        <v>150</v>
      </c>
      <c r="N182" s="68">
        <v>150</v>
      </c>
      <c r="O182" s="65">
        <v>150</v>
      </c>
      <c r="P182" s="5">
        <f t="shared" si="13"/>
        <v>100</v>
      </c>
    </row>
    <row r="183" spans="5:16" s="7" customFormat="1" ht="20.25" hidden="1" customHeight="1">
      <c r="E183" s="10"/>
      <c r="F183" s="3" t="s">
        <v>47</v>
      </c>
      <c r="G183" s="4">
        <v>113</v>
      </c>
      <c r="H183" s="4"/>
      <c r="I183" s="4"/>
      <c r="J183" s="4" t="s">
        <v>49</v>
      </c>
      <c r="K183" s="12"/>
      <c r="L183" s="65">
        <f>L184</f>
        <v>0</v>
      </c>
      <c r="M183" s="68">
        <f>M184</f>
        <v>170</v>
      </c>
      <c r="N183" s="68">
        <f>N184</f>
        <v>150</v>
      </c>
      <c r="O183" s="65">
        <f>O184</f>
        <v>0</v>
      </c>
      <c r="P183" s="5" t="e">
        <f t="shared" si="13"/>
        <v>#DIV/0!</v>
      </c>
    </row>
    <row r="184" spans="5:16" s="7" customFormat="1" ht="15.75" hidden="1" customHeight="1">
      <c r="E184" s="10"/>
      <c r="F184" s="3" t="s">
        <v>48</v>
      </c>
      <c r="G184" s="4">
        <v>113</v>
      </c>
      <c r="H184" s="4"/>
      <c r="I184" s="4"/>
      <c r="J184" s="4" t="s">
        <v>50</v>
      </c>
      <c r="K184" s="12"/>
      <c r="L184" s="65"/>
      <c r="M184" s="68">
        <v>170</v>
      </c>
      <c r="N184" s="68">
        <v>150</v>
      </c>
      <c r="O184" s="65"/>
      <c r="P184" s="5" t="e">
        <f t="shared" si="13"/>
        <v>#DIV/0!</v>
      </c>
    </row>
    <row r="185" spans="5:16" s="7" customFormat="1" ht="36.75" customHeight="1">
      <c r="E185" s="10">
        <v>125</v>
      </c>
      <c r="F185" s="3" t="s">
        <v>163</v>
      </c>
      <c r="G185" s="4" t="s">
        <v>211</v>
      </c>
      <c r="H185" s="4" t="s">
        <v>70</v>
      </c>
      <c r="I185" s="4" t="s">
        <v>164</v>
      </c>
      <c r="J185" s="4"/>
      <c r="K185" s="12"/>
      <c r="L185" s="65">
        <f>L186</f>
        <v>0</v>
      </c>
      <c r="M185" s="65">
        <f t="shared" ref="M185:O186" si="19">M186</f>
        <v>0</v>
      </c>
      <c r="N185" s="65">
        <f t="shared" si="19"/>
        <v>0</v>
      </c>
      <c r="O185" s="65">
        <f t="shared" si="19"/>
        <v>0</v>
      </c>
      <c r="P185" s="5">
        <v>0</v>
      </c>
    </row>
    <row r="186" spans="5:16" s="7" customFormat="1" ht="36.75" customHeight="1">
      <c r="E186" s="10">
        <v>126</v>
      </c>
      <c r="F186" s="3" t="s">
        <v>47</v>
      </c>
      <c r="G186" s="4" t="s">
        <v>211</v>
      </c>
      <c r="H186" s="4" t="s">
        <v>70</v>
      </c>
      <c r="I186" s="4" t="s">
        <v>164</v>
      </c>
      <c r="J186" s="4" t="s">
        <v>49</v>
      </c>
      <c r="K186" s="12"/>
      <c r="L186" s="65">
        <f>L187</f>
        <v>0</v>
      </c>
      <c r="M186" s="65">
        <f t="shared" si="19"/>
        <v>0</v>
      </c>
      <c r="N186" s="65">
        <f t="shared" si="19"/>
        <v>0</v>
      </c>
      <c r="O186" s="65">
        <f t="shared" si="19"/>
        <v>0</v>
      </c>
      <c r="P186" s="5">
        <v>0</v>
      </c>
    </row>
    <row r="187" spans="5:16" s="7" customFormat="1" ht="36.75" customHeight="1">
      <c r="E187" s="10">
        <v>127</v>
      </c>
      <c r="F187" s="3" t="s">
        <v>48</v>
      </c>
      <c r="G187" s="4" t="s">
        <v>211</v>
      </c>
      <c r="H187" s="4" t="s">
        <v>70</v>
      </c>
      <c r="I187" s="4" t="s">
        <v>164</v>
      </c>
      <c r="J187" s="4" t="s">
        <v>50</v>
      </c>
      <c r="K187" s="12"/>
      <c r="L187" s="78">
        <v>0</v>
      </c>
      <c r="M187" s="80"/>
      <c r="N187" s="80"/>
      <c r="O187" s="78">
        <v>0</v>
      </c>
      <c r="P187" s="79">
        <v>0</v>
      </c>
    </row>
    <row r="188" spans="5:16" s="7" customFormat="1" ht="73.5" customHeight="1">
      <c r="E188" s="10">
        <v>128</v>
      </c>
      <c r="F188" s="3" t="s">
        <v>165</v>
      </c>
      <c r="G188" s="4" t="s">
        <v>211</v>
      </c>
      <c r="H188" s="4" t="s">
        <v>70</v>
      </c>
      <c r="I188" s="4" t="s">
        <v>166</v>
      </c>
      <c r="J188" s="4"/>
      <c r="K188" s="12"/>
      <c r="L188" s="65">
        <f>L189</f>
        <v>3.3</v>
      </c>
      <c r="M188" s="65">
        <f t="shared" ref="M188:O189" si="20">M189</f>
        <v>0</v>
      </c>
      <c r="N188" s="65">
        <f t="shared" si="20"/>
        <v>0</v>
      </c>
      <c r="O188" s="65">
        <f t="shared" si="20"/>
        <v>3.3</v>
      </c>
      <c r="P188" s="5">
        <f t="shared" si="13"/>
        <v>100</v>
      </c>
    </row>
    <row r="189" spans="5:16" s="7" customFormat="1" ht="36.75" customHeight="1">
      <c r="E189" s="10">
        <v>129</v>
      </c>
      <c r="F189" s="3" t="s">
        <v>47</v>
      </c>
      <c r="G189" s="4" t="s">
        <v>211</v>
      </c>
      <c r="H189" s="4" t="s">
        <v>70</v>
      </c>
      <c r="I189" s="4" t="s">
        <v>166</v>
      </c>
      <c r="J189" s="4" t="s">
        <v>49</v>
      </c>
      <c r="K189" s="12"/>
      <c r="L189" s="65">
        <f>L190</f>
        <v>3.3</v>
      </c>
      <c r="M189" s="65">
        <f t="shared" si="20"/>
        <v>0</v>
      </c>
      <c r="N189" s="65">
        <f t="shared" si="20"/>
        <v>0</v>
      </c>
      <c r="O189" s="65">
        <f t="shared" si="20"/>
        <v>3.3</v>
      </c>
      <c r="P189" s="5">
        <f t="shared" si="13"/>
        <v>100</v>
      </c>
    </row>
    <row r="190" spans="5:16" s="7" customFormat="1" ht="36.75" customHeight="1">
      <c r="E190" s="10">
        <v>130</v>
      </c>
      <c r="F190" s="3" t="s">
        <v>48</v>
      </c>
      <c r="G190" s="4" t="s">
        <v>211</v>
      </c>
      <c r="H190" s="4" t="s">
        <v>70</v>
      </c>
      <c r="I190" s="4" t="s">
        <v>166</v>
      </c>
      <c r="J190" s="4" t="s">
        <v>50</v>
      </c>
      <c r="K190" s="12"/>
      <c r="L190" s="78">
        <v>3.3</v>
      </c>
      <c r="M190" s="80"/>
      <c r="N190" s="80"/>
      <c r="O190" s="78">
        <v>3.3</v>
      </c>
      <c r="P190" s="79">
        <f t="shared" si="13"/>
        <v>100</v>
      </c>
    </row>
    <row r="191" spans="5:16" s="7" customFormat="1" ht="17.25" customHeight="1">
      <c r="E191" s="10">
        <v>131</v>
      </c>
      <c r="F191" s="13" t="s">
        <v>37</v>
      </c>
      <c r="G191" s="4" t="s">
        <v>211</v>
      </c>
      <c r="H191" s="4" t="s">
        <v>38</v>
      </c>
      <c r="I191" s="4"/>
      <c r="J191" s="4"/>
      <c r="K191" s="12"/>
      <c r="L191" s="78">
        <f>L192+L198+L223</f>
        <v>2860.9</v>
      </c>
      <c r="M191" s="78">
        <f>M192+M198+M223</f>
        <v>692.90000000000009</v>
      </c>
      <c r="N191" s="78">
        <f>N192+N198+N223</f>
        <v>692.90000000000009</v>
      </c>
      <c r="O191" s="78">
        <f>O192+O198+O223</f>
        <v>2591.3999999999996</v>
      </c>
      <c r="P191" s="79">
        <f t="shared" ref="P191:P249" si="21">O191*100/L191</f>
        <v>90.579887448005863</v>
      </c>
    </row>
    <row r="192" spans="5:16" s="7" customFormat="1" ht="17.25" customHeight="1">
      <c r="E192" s="10">
        <v>132</v>
      </c>
      <c r="F192" s="13" t="s">
        <v>120</v>
      </c>
      <c r="G192" s="4" t="s">
        <v>211</v>
      </c>
      <c r="H192" s="4" t="s">
        <v>121</v>
      </c>
      <c r="I192" s="4"/>
      <c r="J192" s="4"/>
      <c r="K192" s="12"/>
      <c r="L192" s="78">
        <f>L193</f>
        <v>0</v>
      </c>
      <c r="M192" s="78">
        <f t="shared" ref="M192:O195" si="22">M193</f>
        <v>0</v>
      </c>
      <c r="N192" s="78">
        <f t="shared" si="22"/>
        <v>0</v>
      </c>
      <c r="O192" s="78">
        <f t="shared" si="22"/>
        <v>0</v>
      </c>
      <c r="P192" s="79">
        <v>0</v>
      </c>
    </row>
    <row r="193" spans="5:27" s="7" customFormat="1" ht="32.25" customHeight="1">
      <c r="E193" s="10">
        <v>133</v>
      </c>
      <c r="F193" s="13" t="s">
        <v>57</v>
      </c>
      <c r="G193" s="4" t="s">
        <v>211</v>
      </c>
      <c r="H193" s="4" t="s">
        <v>121</v>
      </c>
      <c r="I193" s="4" t="s">
        <v>92</v>
      </c>
      <c r="J193" s="4"/>
      <c r="K193" s="12"/>
      <c r="L193" s="65">
        <f>L194</f>
        <v>0</v>
      </c>
      <c r="M193" s="65">
        <f t="shared" si="22"/>
        <v>0</v>
      </c>
      <c r="N193" s="65">
        <f t="shared" si="22"/>
        <v>0</v>
      </c>
      <c r="O193" s="65">
        <f t="shared" si="22"/>
        <v>0</v>
      </c>
      <c r="P193" s="5">
        <v>0</v>
      </c>
    </row>
    <row r="194" spans="5:27" s="7" customFormat="1" ht="24" customHeight="1">
      <c r="E194" s="10">
        <v>134</v>
      </c>
      <c r="F194" s="13" t="s">
        <v>0</v>
      </c>
      <c r="G194" s="4" t="s">
        <v>211</v>
      </c>
      <c r="H194" s="4" t="s">
        <v>121</v>
      </c>
      <c r="I194" s="4" t="s">
        <v>105</v>
      </c>
      <c r="J194" s="4"/>
      <c r="K194" s="12"/>
      <c r="L194" s="65">
        <f>L195</f>
        <v>0</v>
      </c>
      <c r="M194" s="65">
        <f t="shared" si="22"/>
        <v>0</v>
      </c>
      <c r="N194" s="65">
        <f t="shared" si="22"/>
        <v>0</v>
      </c>
      <c r="O194" s="65">
        <f t="shared" si="22"/>
        <v>0</v>
      </c>
      <c r="P194" s="5">
        <v>0</v>
      </c>
    </row>
    <row r="195" spans="5:27" s="7" customFormat="1" ht="32.25" customHeight="1">
      <c r="E195" s="10">
        <v>135</v>
      </c>
      <c r="F195" s="13" t="s">
        <v>122</v>
      </c>
      <c r="G195" s="4" t="s">
        <v>211</v>
      </c>
      <c r="H195" s="4" t="s">
        <v>121</v>
      </c>
      <c r="I195" s="4" t="s">
        <v>123</v>
      </c>
      <c r="J195" s="4"/>
      <c r="K195" s="12"/>
      <c r="L195" s="65">
        <f>L196</f>
        <v>0</v>
      </c>
      <c r="M195" s="65">
        <f t="shared" si="22"/>
        <v>0</v>
      </c>
      <c r="N195" s="65">
        <f t="shared" si="22"/>
        <v>0</v>
      </c>
      <c r="O195" s="65">
        <f t="shared" si="22"/>
        <v>0</v>
      </c>
      <c r="P195" s="5">
        <v>0</v>
      </c>
    </row>
    <row r="196" spans="5:27" s="7" customFormat="1" ht="32.25" customHeight="1">
      <c r="E196" s="10">
        <v>136</v>
      </c>
      <c r="F196" s="13" t="s">
        <v>124</v>
      </c>
      <c r="G196" s="4" t="s">
        <v>211</v>
      </c>
      <c r="H196" s="4" t="s">
        <v>121</v>
      </c>
      <c r="I196" s="4" t="s">
        <v>123</v>
      </c>
      <c r="J196" s="4" t="s">
        <v>49</v>
      </c>
      <c r="K196" s="12"/>
      <c r="L196" s="65">
        <f>L197</f>
        <v>0</v>
      </c>
      <c r="M196" s="72"/>
      <c r="N196" s="72"/>
      <c r="O196" s="65">
        <f>O197</f>
        <v>0</v>
      </c>
      <c r="P196" s="5">
        <v>0</v>
      </c>
    </row>
    <row r="197" spans="5:27" s="7" customFormat="1" ht="32.25" customHeight="1">
      <c r="E197" s="10">
        <v>137</v>
      </c>
      <c r="F197" s="13" t="s">
        <v>125</v>
      </c>
      <c r="G197" s="4" t="s">
        <v>211</v>
      </c>
      <c r="H197" s="4" t="s">
        <v>121</v>
      </c>
      <c r="I197" s="4" t="s">
        <v>123</v>
      </c>
      <c r="J197" s="4" t="s">
        <v>50</v>
      </c>
      <c r="K197" s="12"/>
      <c r="L197" s="78">
        <v>0</v>
      </c>
      <c r="M197" s="86"/>
      <c r="N197" s="86"/>
      <c r="O197" s="78">
        <v>0</v>
      </c>
      <c r="P197" s="79">
        <v>0</v>
      </c>
    </row>
    <row r="198" spans="5:27" s="7" customFormat="1" ht="18" customHeight="1">
      <c r="E198" s="10">
        <v>138</v>
      </c>
      <c r="F198" s="13" t="s">
        <v>89</v>
      </c>
      <c r="G198" s="4" t="s">
        <v>211</v>
      </c>
      <c r="H198" s="4" t="s">
        <v>71</v>
      </c>
      <c r="I198" s="4"/>
      <c r="J198" s="4"/>
      <c r="K198" s="12"/>
      <c r="L198" s="78">
        <f>L199</f>
        <v>1686.5</v>
      </c>
      <c r="M198" s="78">
        <f>M199</f>
        <v>515.6</v>
      </c>
      <c r="N198" s="78">
        <f>N199</f>
        <v>515.6</v>
      </c>
      <c r="O198" s="78">
        <f>O199</f>
        <v>1438.3</v>
      </c>
      <c r="P198" s="79">
        <f t="shared" si="21"/>
        <v>85.283130744144685</v>
      </c>
    </row>
    <row r="199" spans="5:27" s="36" customFormat="1" ht="34.5" customHeight="1">
      <c r="E199" s="10">
        <v>139</v>
      </c>
      <c r="F199" s="13" t="s">
        <v>220</v>
      </c>
      <c r="G199" s="4" t="s">
        <v>211</v>
      </c>
      <c r="H199" s="4" t="s">
        <v>71</v>
      </c>
      <c r="I199" s="4" t="s">
        <v>96</v>
      </c>
      <c r="J199" s="4"/>
      <c r="K199" s="12"/>
      <c r="L199" s="65">
        <f>L205+L208+L212+L216+L200+L219</f>
        <v>1686.5</v>
      </c>
      <c r="M199" s="65">
        <f>M205+M208+M212+M216+M200+M219</f>
        <v>515.6</v>
      </c>
      <c r="N199" s="65">
        <f>N205+N208+N212+N216+N200+N219</f>
        <v>515.6</v>
      </c>
      <c r="O199" s="65">
        <f>O205+O208+O212+O216+O200+O219</f>
        <v>1438.3</v>
      </c>
      <c r="P199" s="5">
        <f t="shared" si="21"/>
        <v>85.283130744144685</v>
      </c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</row>
    <row r="200" spans="5:27" s="36" customFormat="1" ht="39.75" customHeight="1">
      <c r="E200" s="10">
        <v>140</v>
      </c>
      <c r="F200" s="48" t="s">
        <v>195</v>
      </c>
      <c r="G200" s="4" t="s">
        <v>211</v>
      </c>
      <c r="H200" s="50" t="s">
        <v>71</v>
      </c>
      <c r="I200" s="50" t="s">
        <v>196</v>
      </c>
      <c r="J200" s="50"/>
      <c r="K200" s="12"/>
      <c r="L200" s="65">
        <f>L201</f>
        <v>588.5</v>
      </c>
      <c r="M200" s="65"/>
      <c r="N200" s="65"/>
      <c r="O200" s="65">
        <f>O201</f>
        <v>430.5</v>
      </c>
      <c r="P200" s="5">
        <f t="shared" si="21"/>
        <v>73.15208156329652</v>
      </c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</row>
    <row r="201" spans="5:27" s="36" customFormat="1" ht="54.75" customHeight="1">
      <c r="E201" s="10">
        <v>141</v>
      </c>
      <c r="F201" s="48" t="s">
        <v>197</v>
      </c>
      <c r="G201" s="4" t="s">
        <v>211</v>
      </c>
      <c r="H201" s="50" t="s">
        <v>71</v>
      </c>
      <c r="I201" s="50" t="s">
        <v>198</v>
      </c>
      <c r="J201" s="50"/>
      <c r="K201" s="12"/>
      <c r="L201" s="65">
        <f>L202</f>
        <v>588.5</v>
      </c>
      <c r="M201" s="65"/>
      <c r="N201" s="65"/>
      <c r="O201" s="65">
        <f>O202</f>
        <v>430.5</v>
      </c>
      <c r="P201" s="5">
        <f t="shared" si="21"/>
        <v>73.15208156329652</v>
      </c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</row>
    <row r="202" spans="5:27" s="36" customFormat="1" ht="42" customHeight="1">
      <c r="E202" s="10">
        <v>142</v>
      </c>
      <c r="F202" s="54" t="s">
        <v>199</v>
      </c>
      <c r="G202" s="4" t="s">
        <v>211</v>
      </c>
      <c r="H202" s="50" t="s">
        <v>71</v>
      </c>
      <c r="I202" s="50" t="s">
        <v>198</v>
      </c>
      <c r="J202" s="50" t="s">
        <v>49</v>
      </c>
      <c r="K202" s="12"/>
      <c r="L202" s="65">
        <f>L203</f>
        <v>588.5</v>
      </c>
      <c r="M202" s="65"/>
      <c r="N202" s="65"/>
      <c r="O202" s="65">
        <f>O203</f>
        <v>430.5</v>
      </c>
      <c r="P202" s="5">
        <f t="shared" si="21"/>
        <v>73.15208156329652</v>
      </c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</row>
    <row r="203" spans="5:27" s="36" customFormat="1" ht="37.5" customHeight="1">
      <c r="E203" s="10">
        <v>143</v>
      </c>
      <c r="F203" s="54" t="s">
        <v>48</v>
      </c>
      <c r="G203" s="4" t="s">
        <v>211</v>
      </c>
      <c r="H203" s="50" t="s">
        <v>71</v>
      </c>
      <c r="I203" s="50" t="s">
        <v>198</v>
      </c>
      <c r="J203" s="50" t="s">
        <v>50</v>
      </c>
      <c r="K203" s="12"/>
      <c r="L203" s="78">
        <v>588.5</v>
      </c>
      <c r="M203" s="78"/>
      <c r="N203" s="78"/>
      <c r="O203" s="78">
        <v>430.5</v>
      </c>
      <c r="P203" s="79">
        <f t="shared" si="21"/>
        <v>73.15208156329652</v>
      </c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</row>
    <row r="204" spans="5:27" s="36" customFormat="1" ht="37.5" customHeight="1">
      <c r="E204" s="10">
        <v>144</v>
      </c>
      <c r="F204" s="48" t="s">
        <v>200</v>
      </c>
      <c r="G204" s="4" t="s">
        <v>211</v>
      </c>
      <c r="H204" s="50" t="s">
        <v>71</v>
      </c>
      <c r="I204" s="50" t="s">
        <v>196</v>
      </c>
      <c r="J204" s="50"/>
      <c r="K204" s="12"/>
      <c r="L204" s="78">
        <f>L205</f>
        <v>0</v>
      </c>
      <c r="M204" s="78"/>
      <c r="N204" s="78"/>
      <c r="O204" s="78">
        <f>O205</f>
        <v>0</v>
      </c>
      <c r="P204" s="5">
        <v>0</v>
      </c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</row>
    <row r="205" spans="5:27" s="7" customFormat="1" ht="40.5" customHeight="1">
      <c r="E205" s="10">
        <v>145</v>
      </c>
      <c r="F205" s="48" t="s">
        <v>201</v>
      </c>
      <c r="G205" s="4" t="s">
        <v>211</v>
      </c>
      <c r="H205" s="50" t="s">
        <v>71</v>
      </c>
      <c r="I205" s="50" t="s">
        <v>202</v>
      </c>
      <c r="J205" s="50"/>
      <c r="K205" s="12"/>
      <c r="L205" s="65">
        <f>L206</f>
        <v>0</v>
      </c>
      <c r="M205" s="65">
        <f>M206</f>
        <v>0</v>
      </c>
      <c r="N205" s="65">
        <f>N206</f>
        <v>0</v>
      </c>
      <c r="O205" s="65">
        <f>O206</f>
        <v>0</v>
      </c>
      <c r="P205" s="5">
        <v>0</v>
      </c>
    </row>
    <row r="206" spans="5:27" s="7" customFormat="1" ht="41.25" customHeight="1">
      <c r="E206" s="10">
        <v>146</v>
      </c>
      <c r="F206" s="54" t="s">
        <v>199</v>
      </c>
      <c r="G206" s="4" t="s">
        <v>211</v>
      </c>
      <c r="H206" s="50" t="s">
        <v>71</v>
      </c>
      <c r="I206" s="50" t="s">
        <v>202</v>
      </c>
      <c r="J206" s="50" t="s">
        <v>49</v>
      </c>
      <c r="K206" s="12"/>
      <c r="L206" s="65">
        <f>L207</f>
        <v>0</v>
      </c>
      <c r="M206" s="65">
        <f>M207</f>
        <v>0</v>
      </c>
      <c r="N206" s="65">
        <f>N207</f>
        <v>0</v>
      </c>
      <c r="O206" s="65">
        <f>O207</f>
        <v>0</v>
      </c>
      <c r="P206" s="5">
        <v>0</v>
      </c>
    </row>
    <row r="207" spans="5:27" s="7" customFormat="1" ht="33" customHeight="1">
      <c r="E207" s="10">
        <v>147</v>
      </c>
      <c r="F207" s="54" t="s">
        <v>48</v>
      </c>
      <c r="G207" s="4" t="s">
        <v>211</v>
      </c>
      <c r="H207" s="50" t="s">
        <v>71</v>
      </c>
      <c r="I207" s="50" t="s">
        <v>202</v>
      </c>
      <c r="J207" s="50" t="s">
        <v>50</v>
      </c>
      <c r="K207" s="12"/>
      <c r="L207" s="78">
        <v>0</v>
      </c>
      <c r="M207" s="86"/>
      <c r="N207" s="86"/>
      <c r="O207" s="78">
        <v>0</v>
      </c>
      <c r="P207" s="79">
        <v>0</v>
      </c>
    </row>
    <row r="208" spans="5:27" s="7" customFormat="1" ht="52.5" customHeight="1">
      <c r="E208" s="10">
        <v>148</v>
      </c>
      <c r="F208" s="3" t="s">
        <v>83</v>
      </c>
      <c r="G208" s="4" t="s">
        <v>211</v>
      </c>
      <c r="H208" s="4" t="s">
        <v>71</v>
      </c>
      <c r="I208" s="4" t="s">
        <v>106</v>
      </c>
      <c r="J208" s="19" t="s">
        <v>6</v>
      </c>
      <c r="K208" s="11" t="e">
        <f>#REF!+#REF!+K210+#REF!</f>
        <v>#REF!</v>
      </c>
      <c r="L208" s="65">
        <f>L209</f>
        <v>992.7</v>
      </c>
      <c r="M208" s="65">
        <f t="shared" ref="M208:O209" si="23">M209</f>
        <v>515.6</v>
      </c>
      <c r="N208" s="65">
        <f t="shared" si="23"/>
        <v>515.6</v>
      </c>
      <c r="O208" s="65">
        <f t="shared" si="23"/>
        <v>902.5</v>
      </c>
      <c r="P208" s="5">
        <f t="shared" si="21"/>
        <v>90.913669789463071</v>
      </c>
    </row>
    <row r="209" spans="5:16" s="7" customFormat="1" ht="33" customHeight="1">
      <c r="E209" s="10">
        <v>149</v>
      </c>
      <c r="F209" s="3" t="s">
        <v>47</v>
      </c>
      <c r="G209" s="4" t="s">
        <v>211</v>
      </c>
      <c r="H209" s="4" t="s">
        <v>71</v>
      </c>
      <c r="I209" s="4" t="s">
        <v>106</v>
      </c>
      <c r="J209" s="4" t="s">
        <v>49</v>
      </c>
      <c r="K209" s="11"/>
      <c r="L209" s="65">
        <f>L210</f>
        <v>992.7</v>
      </c>
      <c r="M209" s="65">
        <f t="shared" si="23"/>
        <v>515.6</v>
      </c>
      <c r="N209" s="65">
        <f t="shared" si="23"/>
        <v>515.6</v>
      </c>
      <c r="O209" s="65">
        <f t="shared" si="23"/>
        <v>902.5</v>
      </c>
      <c r="P209" s="5">
        <f t="shared" si="21"/>
        <v>90.913669789463071</v>
      </c>
    </row>
    <row r="210" spans="5:16" s="7" customFormat="1" ht="36" customHeight="1">
      <c r="E210" s="10">
        <v>150</v>
      </c>
      <c r="F210" s="3" t="s">
        <v>48</v>
      </c>
      <c r="G210" s="4" t="s">
        <v>211</v>
      </c>
      <c r="H210" s="4" t="s">
        <v>71</v>
      </c>
      <c r="I210" s="4" t="s">
        <v>106</v>
      </c>
      <c r="J210" s="4" t="s">
        <v>50</v>
      </c>
      <c r="K210" s="12" t="s">
        <v>28</v>
      </c>
      <c r="L210" s="78">
        <v>992.7</v>
      </c>
      <c r="M210" s="80">
        <v>515.6</v>
      </c>
      <c r="N210" s="80">
        <v>515.6</v>
      </c>
      <c r="O210" s="78">
        <v>902.5</v>
      </c>
      <c r="P210" s="79">
        <f t="shared" si="21"/>
        <v>90.913669789463071</v>
      </c>
    </row>
    <row r="211" spans="5:16" s="7" customFormat="1" ht="36" customHeight="1">
      <c r="E211" s="10">
        <v>151</v>
      </c>
      <c r="F211" s="48" t="s">
        <v>195</v>
      </c>
      <c r="G211" s="4" t="s">
        <v>211</v>
      </c>
      <c r="H211" s="50" t="s">
        <v>71</v>
      </c>
      <c r="I211" s="50" t="s">
        <v>196</v>
      </c>
      <c r="J211" s="50"/>
      <c r="K211" s="12"/>
      <c r="L211" s="78">
        <f>L212</f>
        <v>34.6</v>
      </c>
      <c r="M211" s="80"/>
      <c r="N211" s="80"/>
      <c r="O211" s="78">
        <f>O212</f>
        <v>34.6</v>
      </c>
      <c r="P211" s="5">
        <f t="shared" si="21"/>
        <v>100</v>
      </c>
    </row>
    <row r="212" spans="5:16" s="7" customFormat="1" ht="68.25" customHeight="1">
      <c r="E212" s="10">
        <v>152</v>
      </c>
      <c r="F212" s="48" t="s">
        <v>203</v>
      </c>
      <c r="G212" s="4" t="s">
        <v>211</v>
      </c>
      <c r="H212" s="50" t="s">
        <v>71</v>
      </c>
      <c r="I212" s="50" t="s">
        <v>204</v>
      </c>
      <c r="J212" s="50"/>
      <c r="K212" s="12"/>
      <c r="L212" s="65">
        <f>L213</f>
        <v>34.6</v>
      </c>
      <c r="M212" s="65">
        <f>M213</f>
        <v>0</v>
      </c>
      <c r="N212" s="65">
        <f>N213</f>
        <v>0</v>
      </c>
      <c r="O212" s="65">
        <f>O213</f>
        <v>34.6</v>
      </c>
      <c r="P212" s="5">
        <f t="shared" si="21"/>
        <v>100</v>
      </c>
    </row>
    <row r="213" spans="5:16" s="7" customFormat="1" ht="36" customHeight="1">
      <c r="E213" s="10">
        <v>153</v>
      </c>
      <c r="F213" s="55" t="s">
        <v>199</v>
      </c>
      <c r="G213" s="4" t="s">
        <v>211</v>
      </c>
      <c r="H213" s="50" t="s">
        <v>71</v>
      </c>
      <c r="I213" s="50" t="s">
        <v>204</v>
      </c>
      <c r="J213" s="50" t="s">
        <v>49</v>
      </c>
      <c r="K213" s="12"/>
      <c r="L213" s="65">
        <f>L214</f>
        <v>34.6</v>
      </c>
      <c r="M213" s="65">
        <f>M214</f>
        <v>0</v>
      </c>
      <c r="N213" s="65">
        <f>N214</f>
        <v>0</v>
      </c>
      <c r="O213" s="65">
        <f>O214</f>
        <v>34.6</v>
      </c>
      <c r="P213" s="5">
        <f t="shared" si="21"/>
        <v>100</v>
      </c>
    </row>
    <row r="214" spans="5:16" s="7" customFormat="1" ht="36" customHeight="1">
      <c r="E214" s="10">
        <v>154</v>
      </c>
      <c r="F214" s="55" t="s">
        <v>48</v>
      </c>
      <c r="G214" s="4" t="s">
        <v>211</v>
      </c>
      <c r="H214" s="50" t="s">
        <v>71</v>
      </c>
      <c r="I214" s="50" t="s">
        <v>204</v>
      </c>
      <c r="J214" s="50" t="s">
        <v>50</v>
      </c>
      <c r="K214" s="12"/>
      <c r="L214" s="78">
        <v>34.6</v>
      </c>
      <c r="M214" s="80"/>
      <c r="N214" s="80"/>
      <c r="O214" s="78">
        <v>34.6</v>
      </c>
      <c r="P214" s="79">
        <f t="shared" si="21"/>
        <v>100</v>
      </c>
    </row>
    <row r="215" spans="5:16" s="7" customFormat="1" ht="36" customHeight="1">
      <c r="E215" s="10">
        <v>155</v>
      </c>
      <c r="F215" s="48" t="s">
        <v>195</v>
      </c>
      <c r="G215" s="4" t="s">
        <v>211</v>
      </c>
      <c r="H215" s="50" t="s">
        <v>71</v>
      </c>
      <c r="I215" s="50" t="s">
        <v>196</v>
      </c>
      <c r="J215" s="50"/>
      <c r="K215" s="12"/>
      <c r="L215" s="78">
        <f>L216</f>
        <v>50</v>
      </c>
      <c r="M215" s="80"/>
      <c r="N215" s="80"/>
      <c r="O215" s="78">
        <f>O216</f>
        <v>50</v>
      </c>
      <c r="P215" s="79">
        <f t="shared" si="21"/>
        <v>100</v>
      </c>
    </row>
    <row r="216" spans="5:16" s="7" customFormat="1" ht="36" customHeight="1">
      <c r="E216" s="10">
        <v>156</v>
      </c>
      <c r="F216" s="48" t="s">
        <v>205</v>
      </c>
      <c r="G216" s="4" t="s">
        <v>211</v>
      </c>
      <c r="H216" s="50" t="s">
        <v>71</v>
      </c>
      <c r="I216" s="50" t="s">
        <v>206</v>
      </c>
      <c r="J216" s="50"/>
      <c r="K216" s="12"/>
      <c r="L216" s="78">
        <f>L217</f>
        <v>50</v>
      </c>
      <c r="M216" s="80"/>
      <c r="N216" s="80"/>
      <c r="O216" s="78">
        <f>O217</f>
        <v>50</v>
      </c>
      <c r="P216" s="79">
        <f t="shared" si="21"/>
        <v>100</v>
      </c>
    </row>
    <row r="217" spans="5:16" s="7" customFormat="1" ht="36" customHeight="1">
      <c r="E217" s="10">
        <v>157</v>
      </c>
      <c r="F217" s="54" t="s">
        <v>199</v>
      </c>
      <c r="G217" s="4" t="s">
        <v>211</v>
      </c>
      <c r="H217" s="50" t="s">
        <v>71</v>
      </c>
      <c r="I217" s="50" t="s">
        <v>206</v>
      </c>
      <c r="J217" s="50" t="s">
        <v>49</v>
      </c>
      <c r="K217" s="12"/>
      <c r="L217" s="78">
        <f>L218</f>
        <v>50</v>
      </c>
      <c r="M217" s="80"/>
      <c r="N217" s="80"/>
      <c r="O217" s="78">
        <f>O218</f>
        <v>50</v>
      </c>
      <c r="P217" s="79">
        <f t="shared" si="21"/>
        <v>100</v>
      </c>
    </row>
    <row r="218" spans="5:16" s="7" customFormat="1" ht="36" customHeight="1">
      <c r="E218" s="10">
        <v>158</v>
      </c>
      <c r="F218" s="54" t="s">
        <v>48</v>
      </c>
      <c r="G218" s="4" t="s">
        <v>211</v>
      </c>
      <c r="H218" s="50" t="s">
        <v>71</v>
      </c>
      <c r="I218" s="50" t="s">
        <v>206</v>
      </c>
      <c r="J218" s="50" t="s">
        <v>50</v>
      </c>
      <c r="K218" s="12"/>
      <c r="L218" s="78">
        <v>50</v>
      </c>
      <c r="M218" s="80"/>
      <c r="N218" s="80"/>
      <c r="O218" s="78">
        <v>50</v>
      </c>
      <c r="P218" s="79">
        <f t="shared" si="21"/>
        <v>100</v>
      </c>
    </row>
    <row r="219" spans="5:16" s="7" customFormat="1" ht="36" customHeight="1">
      <c r="E219" s="10">
        <v>159</v>
      </c>
      <c r="F219" s="48" t="s">
        <v>195</v>
      </c>
      <c r="G219" s="4" t="s">
        <v>211</v>
      </c>
      <c r="H219" s="50" t="s">
        <v>71</v>
      </c>
      <c r="I219" s="50" t="s">
        <v>196</v>
      </c>
      <c r="J219" s="50"/>
      <c r="K219" s="12"/>
      <c r="L219" s="78">
        <f>L220</f>
        <v>20.7</v>
      </c>
      <c r="M219" s="80"/>
      <c r="N219" s="80"/>
      <c r="O219" s="78">
        <f>O220</f>
        <v>20.7</v>
      </c>
      <c r="P219" s="79">
        <f t="shared" si="21"/>
        <v>100</v>
      </c>
    </row>
    <row r="220" spans="5:16" s="7" customFormat="1" ht="36" customHeight="1">
      <c r="E220" s="10">
        <v>160</v>
      </c>
      <c r="F220" s="48" t="s">
        <v>205</v>
      </c>
      <c r="G220" s="4" t="s">
        <v>211</v>
      </c>
      <c r="H220" s="50" t="s">
        <v>71</v>
      </c>
      <c r="I220" s="50" t="s">
        <v>207</v>
      </c>
      <c r="J220" s="50"/>
      <c r="K220" s="12"/>
      <c r="L220" s="78">
        <f>L221</f>
        <v>20.7</v>
      </c>
      <c r="M220" s="80"/>
      <c r="N220" s="80"/>
      <c r="O220" s="78">
        <f>O221</f>
        <v>20.7</v>
      </c>
      <c r="P220" s="79">
        <f t="shared" si="21"/>
        <v>100</v>
      </c>
    </row>
    <row r="221" spans="5:16" s="7" customFormat="1" ht="36" customHeight="1">
      <c r="E221" s="10">
        <v>161</v>
      </c>
      <c r="F221" s="54" t="s">
        <v>199</v>
      </c>
      <c r="G221" s="4" t="s">
        <v>211</v>
      </c>
      <c r="H221" s="50" t="s">
        <v>71</v>
      </c>
      <c r="I221" s="50" t="s">
        <v>207</v>
      </c>
      <c r="J221" s="50" t="s">
        <v>49</v>
      </c>
      <c r="K221" s="12"/>
      <c r="L221" s="78">
        <f>L222</f>
        <v>20.7</v>
      </c>
      <c r="M221" s="80"/>
      <c r="N221" s="80"/>
      <c r="O221" s="78">
        <f>O222</f>
        <v>20.7</v>
      </c>
      <c r="P221" s="79">
        <f t="shared" si="21"/>
        <v>100</v>
      </c>
    </row>
    <row r="222" spans="5:16" s="7" customFormat="1" ht="36" customHeight="1">
      <c r="E222" s="10">
        <v>162</v>
      </c>
      <c r="F222" s="54" t="s">
        <v>48</v>
      </c>
      <c r="G222" s="4" t="s">
        <v>211</v>
      </c>
      <c r="H222" s="50" t="s">
        <v>71</v>
      </c>
      <c r="I222" s="50" t="s">
        <v>207</v>
      </c>
      <c r="J222" s="50" t="s">
        <v>50</v>
      </c>
      <c r="K222" s="12"/>
      <c r="L222" s="78">
        <v>20.7</v>
      </c>
      <c r="M222" s="80"/>
      <c r="N222" s="80"/>
      <c r="O222" s="78">
        <v>20.7</v>
      </c>
      <c r="P222" s="79">
        <f t="shared" si="21"/>
        <v>100</v>
      </c>
    </row>
    <row r="223" spans="5:16" s="7" customFormat="1" ht="39" customHeight="1">
      <c r="E223" s="10">
        <v>163</v>
      </c>
      <c r="F223" s="18" t="s">
        <v>23</v>
      </c>
      <c r="G223" s="4" t="s">
        <v>211</v>
      </c>
      <c r="H223" s="4" t="s">
        <v>24</v>
      </c>
      <c r="I223" s="4"/>
      <c r="J223" s="22" t="s">
        <v>6</v>
      </c>
      <c r="K223" s="31" t="e">
        <f>#REF!</f>
        <v>#REF!</v>
      </c>
      <c r="L223" s="78">
        <f>L224</f>
        <v>1174.4000000000001</v>
      </c>
      <c r="M223" s="78">
        <f>M224</f>
        <v>177.3</v>
      </c>
      <c r="N223" s="78">
        <f>N224</f>
        <v>177.3</v>
      </c>
      <c r="O223" s="78">
        <f>O224</f>
        <v>1153.0999999999999</v>
      </c>
      <c r="P223" s="79">
        <f t="shared" si="21"/>
        <v>98.186307901907341</v>
      </c>
    </row>
    <row r="224" spans="5:16" s="7" customFormat="1" ht="45.75" customHeight="1">
      <c r="E224" s="10">
        <v>164</v>
      </c>
      <c r="F224" s="18" t="s">
        <v>212</v>
      </c>
      <c r="G224" s="4" t="s">
        <v>211</v>
      </c>
      <c r="H224" s="4" t="s">
        <v>24</v>
      </c>
      <c r="I224" s="4" t="s">
        <v>96</v>
      </c>
      <c r="J224" s="19"/>
      <c r="K224" s="11"/>
      <c r="L224" s="65">
        <f>L225+L228+L231+L234+L238</f>
        <v>1174.4000000000001</v>
      </c>
      <c r="M224" s="65">
        <f>M225+M228+M231+M234+M238</f>
        <v>177.3</v>
      </c>
      <c r="N224" s="65">
        <f>N225+N228+N231+N234+N238</f>
        <v>177.3</v>
      </c>
      <c r="O224" s="65">
        <f>O225+O228+O231+O234+O238</f>
        <v>1153.0999999999999</v>
      </c>
      <c r="P224" s="5">
        <f t="shared" si="21"/>
        <v>98.186307901907341</v>
      </c>
    </row>
    <row r="225" spans="5:16" s="7" customFormat="1" ht="32.25" customHeight="1">
      <c r="E225" s="10">
        <v>165</v>
      </c>
      <c r="F225" s="3" t="s">
        <v>133</v>
      </c>
      <c r="G225" s="4" t="s">
        <v>211</v>
      </c>
      <c r="H225" s="4" t="s">
        <v>24</v>
      </c>
      <c r="I225" s="4" t="s">
        <v>97</v>
      </c>
      <c r="J225" s="19"/>
      <c r="K225" s="11"/>
      <c r="L225" s="65">
        <f>L226</f>
        <v>747.8</v>
      </c>
      <c r="M225" s="65">
        <f t="shared" ref="M225:O226" si="24">M226</f>
        <v>0</v>
      </c>
      <c r="N225" s="65">
        <f t="shared" si="24"/>
        <v>0</v>
      </c>
      <c r="O225" s="65">
        <f t="shared" si="24"/>
        <v>726.6</v>
      </c>
      <c r="P225" s="5">
        <f t="shared" si="21"/>
        <v>97.165017384327371</v>
      </c>
    </row>
    <row r="226" spans="5:16" s="7" customFormat="1" ht="79.5" customHeight="1">
      <c r="E226" s="10">
        <v>166</v>
      </c>
      <c r="F226" s="3" t="s">
        <v>43</v>
      </c>
      <c r="G226" s="4" t="s">
        <v>211</v>
      </c>
      <c r="H226" s="4" t="s">
        <v>24</v>
      </c>
      <c r="I226" s="4" t="s">
        <v>97</v>
      </c>
      <c r="J226" s="4" t="s">
        <v>45</v>
      </c>
      <c r="K226" s="11"/>
      <c r="L226" s="65">
        <f>L227</f>
        <v>747.8</v>
      </c>
      <c r="M226" s="65">
        <f t="shared" si="24"/>
        <v>0</v>
      </c>
      <c r="N226" s="65">
        <f t="shared" si="24"/>
        <v>0</v>
      </c>
      <c r="O226" s="65">
        <f t="shared" si="24"/>
        <v>726.6</v>
      </c>
      <c r="P226" s="5">
        <f t="shared" si="21"/>
        <v>97.165017384327371</v>
      </c>
    </row>
    <row r="227" spans="5:16" s="7" customFormat="1" ht="24" customHeight="1">
      <c r="E227" s="10">
        <v>167</v>
      </c>
      <c r="F227" s="3" t="s">
        <v>67</v>
      </c>
      <c r="G227" s="4" t="s">
        <v>211</v>
      </c>
      <c r="H227" s="4" t="s">
        <v>24</v>
      </c>
      <c r="I227" s="4" t="s">
        <v>97</v>
      </c>
      <c r="J227" s="4" t="s">
        <v>66</v>
      </c>
      <c r="K227" s="11"/>
      <c r="L227" s="78">
        <v>747.8</v>
      </c>
      <c r="M227" s="80"/>
      <c r="N227" s="80"/>
      <c r="O227" s="78">
        <v>726.6</v>
      </c>
      <c r="P227" s="79">
        <f t="shared" si="21"/>
        <v>97.165017384327371</v>
      </c>
    </row>
    <row r="228" spans="5:16" s="7" customFormat="1" ht="54" customHeight="1">
      <c r="E228" s="10">
        <v>168</v>
      </c>
      <c r="F228" s="3" t="s">
        <v>88</v>
      </c>
      <c r="G228" s="4" t="s">
        <v>211</v>
      </c>
      <c r="H228" s="4" t="s">
        <v>24</v>
      </c>
      <c r="I228" s="4" t="s">
        <v>99</v>
      </c>
      <c r="J228" s="19"/>
      <c r="K228" s="11"/>
      <c r="L228" s="65">
        <f t="shared" ref="L228:O229" si="25">L229</f>
        <v>0.6</v>
      </c>
      <c r="M228" s="65">
        <f t="shared" si="25"/>
        <v>0</v>
      </c>
      <c r="N228" s="65">
        <f t="shared" si="25"/>
        <v>0</v>
      </c>
      <c r="O228" s="65">
        <f t="shared" si="25"/>
        <v>0.6</v>
      </c>
      <c r="P228" s="5">
        <f t="shared" si="21"/>
        <v>100</v>
      </c>
    </row>
    <row r="229" spans="5:16" s="7" customFormat="1" ht="84" customHeight="1">
      <c r="E229" s="10">
        <v>169</v>
      </c>
      <c r="F229" s="3" t="s">
        <v>43</v>
      </c>
      <c r="G229" s="4" t="s">
        <v>211</v>
      </c>
      <c r="H229" s="4" t="s">
        <v>24</v>
      </c>
      <c r="I229" s="4" t="s">
        <v>99</v>
      </c>
      <c r="J229" s="4" t="s">
        <v>45</v>
      </c>
      <c r="K229" s="11"/>
      <c r="L229" s="65">
        <f t="shared" si="25"/>
        <v>0.6</v>
      </c>
      <c r="M229" s="65">
        <f t="shared" si="25"/>
        <v>0</v>
      </c>
      <c r="N229" s="65">
        <f t="shared" si="25"/>
        <v>0</v>
      </c>
      <c r="O229" s="65">
        <f t="shared" si="25"/>
        <v>0.6</v>
      </c>
      <c r="P229" s="5">
        <f t="shared" si="21"/>
        <v>100</v>
      </c>
    </row>
    <row r="230" spans="5:16" s="7" customFormat="1" ht="21.75" customHeight="1">
      <c r="E230" s="10">
        <v>170</v>
      </c>
      <c r="F230" s="3" t="s">
        <v>67</v>
      </c>
      <c r="G230" s="4" t="s">
        <v>211</v>
      </c>
      <c r="H230" s="4" t="s">
        <v>24</v>
      </c>
      <c r="I230" s="4" t="s">
        <v>99</v>
      </c>
      <c r="J230" s="4" t="s">
        <v>66</v>
      </c>
      <c r="K230" s="11"/>
      <c r="L230" s="78">
        <v>0.6</v>
      </c>
      <c r="M230" s="80"/>
      <c r="N230" s="80"/>
      <c r="O230" s="78">
        <v>0.6</v>
      </c>
      <c r="P230" s="79">
        <f t="shared" si="21"/>
        <v>100</v>
      </c>
    </row>
    <row r="231" spans="5:16" s="7" customFormat="1" ht="56.25" customHeight="1">
      <c r="E231" s="10">
        <v>171</v>
      </c>
      <c r="F231" s="3" t="s">
        <v>126</v>
      </c>
      <c r="G231" s="4" t="s">
        <v>211</v>
      </c>
      <c r="H231" s="4" t="s">
        <v>24</v>
      </c>
      <c r="I231" s="4" t="s">
        <v>98</v>
      </c>
      <c r="J231" s="4"/>
      <c r="K231" s="12"/>
      <c r="L231" s="65">
        <f>L232</f>
        <v>159.80000000000001</v>
      </c>
      <c r="M231" s="65">
        <f t="shared" ref="M231:O232" si="26">M232</f>
        <v>0</v>
      </c>
      <c r="N231" s="65">
        <f t="shared" si="26"/>
        <v>0</v>
      </c>
      <c r="O231" s="65">
        <f t="shared" si="26"/>
        <v>159.69999999999999</v>
      </c>
      <c r="P231" s="5">
        <f t="shared" si="21"/>
        <v>99.937421777221502</v>
      </c>
    </row>
    <row r="232" spans="5:16" s="7" customFormat="1" ht="81" customHeight="1">
      <c r="E232" s="10">
        <v>172</v>
      </c>
      <c r="F232" s="3" t="s">
        <v>134</v>
      </c>
      <c r="G232" s="4" t="s">
        <v>211</v>
      </c>
      <c r="H232" s="4" t="s">
        <v>24</v>
      </c>
      <c r="I232" s="4" t="s">
        <v>98</v>
      </c>
      <c r="J232" s="4" t="s">
        <v>45</v>
      </c>
      <c r="K232" s="12"/>
      <c r="L232" s="65">
        <f>L233</f>
        <v>159.80000000000001</v>
      </c>
      <c r="M232" s="65">
        <f t="shared" si="26"/>
        <v>0</v>
      </c>
      <c r="N232" s="65">
        <f t="shared" si="26"/>
        <v>0</v>
      </c>
      <c r="O232" s="65">
        <f t="shared" si="26"/>
        <v>159.69999999999999</v>
      </c>
      <c r="P232" s="5">
        <f t="shared" si="21"/>
        <v>99.937421777221502</v>
      </c>
    </row>
    <row r="233" spans="5:16" s="7" customFormat="1" ht="16.5" customHeight="1">
      <c r="E233" s="10">
        <v>173</v>
      </c>
      <c r="F233" s="3" t="s">
        <v>67</v>
      </c>
      <c r="G233" s="4" t="s">
        <v>211</v>
      </c>
      <c r="H233" s="4" t="s">
        <v>24</v>
      </c>
      <c r="I233" s="4" t="s">
        <v>98</v>
      </c>
      <c r="J233" s="4" t="s">
        <v>66</v>
      </c>
      <c r="K233" s="12"/>
      <c r="L233" s="78">
        <v>159.80000000000001</v>
      </c>
      <c r="M233" s="80"/>
      <c r="N233" s="80"/>
      <c r="O233" s="78">
        <v>159.69999999999999</v>
      </c>
      <c r="P233" s="79">
        <f t="shared" si="21"/>
        <v>99.937421777221502</v>
      </c>
    </row>
    <row r="234" spans="5:16" s="7" customFormat="1" ht="16.2">
      <c r="E234" s="10">
        <v>174</v>
      </c>
      <c r="F234" s="3" t="s">
        <v>73</v>
      </c>
      <c r="G234" s="4" t="s">
        <v>211</v>
      </c>
      <c r="H234" s="4" t="s">
        <v>24</v>
      </c>
      <c r="I234" s="4"/>
      <c r="J234" s="4"/>
      <c r="K234" s="11"/>
      <c r="L234" s="67">
        <f>L236</f>
        <v>256.10000000000002</v>
      </c>
      <c r="M234" s="67">
        <f>M236</f>
        <v>177.3</v>
      </c>
      <c r="N234" s="67">
        <f>N236</f>
        <v>177.3</v>
      </c>
      <c r="O234" s="67">
        <f>O236</f>
        <v>256.10000000000002</v>
      </c>
      <c r="P234" s="5">
        <f t="shared" si="21"/>
        <v>100</v>
      </c>
    </row>
    <row r="235" spans="5:16" s="7" customFormat="1" ht="78" customHeight="1">
      <c r="E235" s="10">
        <v>175</v>
      </c>
      <c r="F235" s="3" t="s">
        <v>74</v>
      </c>
      <c r="G235" s="4" t="s">
        <v>211</v>
      </c>
      <c r="H235" s="4" t="s">
        <v>24</v>
      </c>
      <c r="I235" s="4"/>
      <c r="J235" s="4"/>
      <c r="K235" s="11"/>
      <c r="L235" s="67">
        <f>L236</f>
        <v>256.10000000000002</v>
      </c>
      <c r="M235" s="67">
        <f t="shared" ref="M235:O236" si="27">M236</f>
        <v>177.3</v>
      </c>
      <c r="N235" s="67">
        <f t="shared" si="27"/>
        <v>177.3</v>
      </c>
      <c r="O235" s="67">
        <f t="shared" si="27"/>
        <v>256.10000000000002</v>
      </c>
      <c r="P235" s="5">
        <f t="shared" si="21"/>
        <v>100</v>
      </c>
    </row>
    <row r="236" spans="5:16" s="7" customFormat="1" ht="16.2">
      <c r="E236" s="10">
        <v>176</v>
      </c>
      <c r="F236" s="3" t="s">
        <v>34</v>
      </c>
      <c r="G236" s="4" t="s">
        <v>211</v>
      </c>
      <c r="H236" s="4" t="s">
        <v>24</v>
      </c>
      <c r="I236" s="4" t="s">
        <v>103</v>
      </c>
      <c r="J236" s="4" t="s">
        <v>10</v>
      </c>
      <c r="K236" s="11"/>
      <c r="L236" s="67">
        <f>L237</f>
        <v>256.10000000000002</v>
      </c>
      <c r="M236" s="67">
        <f t="shared" si="27"/>
        <v>177.3</v>
      </c>
      <c r="N236" s="67">
        <f t="shared" si="27"/>
        <v>177.3</v>
      </c>
      <c r="O236" s="67">
        <f t="shared" si="27"/>
        <v>256.10000000000002</v>
      </c>
      <c r="P236" s="5">
        <f t="shared" si="21"/>
        <v>100</v>
      </c>
    </row>
    <row r="237" spans="5:16" s="7" customFormat="1" ht="16.2">
      <c r="E237" s="10">
        <v>177</v>
      </c>
      <c r="F237" s="3" t="s">
        <v>75</v>
      </c>
      <c r="G237" s="4" t="s">
        <v>211</v>
      </c>
      <c r="H237" s="4" t="s">
        <v>24</v>
      </c>
      <c r="I237" s="4" t="s">
        <v>103</v>
      </c>
      <c r="J237" s="4" t="s">
        <v>76</v>
      </c>
      <c r="K237" s="11"/>
      <c r="L237" s="82">
        <v>256.10000000000002</v>
      </c>
      <c r="M237" s="87">
        <v>177.3</v>
      </c>
      <c r="N237" s="87">
        <v>177.3</v>
      </c>
      <c r="O237" s="82">
        <v>256.10000000000002</v>
      </c>
      <c r="P237" s="79">
        <f t="shared" si="21"/>
        <v>100</v>
      </c>
    </row>
    <row r="238" spans="5:16" s="7" customFormat="1" ht="16.2">
      <c r="E238" s="10">
        <v>178</v>
      </c>
      <c r="F238" s="48" t="s">
        <v>178</v>
      </c>
      <c r="G238" s="50" t="s">
        <v>211</v>
      </c>
      <c r="H238" s="50" t="s">
        <v>24</v>
      </c>
      <c r="I238" s="50" t="s">
        <v>105</v>
      </c>
      <c r="J238" s="50"/>
      <c r="K238" s="11"/>
      <c r="L238" s="82">
        <f>L239</f>
        <v>10.1</v>
      </c>
      <c r="M238" s="87"/>
      <c r="N238" s="87"/>
      <c r="O238" s="82">
        <f>O239</f>
        <v>10.1</v>
      </c>
      <c r="P238" s="79">
        <f t="shared" si="21"/>
        <v>100</v>
      </c>
    </row>
    <row r="239" spans="5:16" s="7" customFormat="1" ht="62.4">
      <c r="E239" s="10">
        <v>179</v>
      </c>
      <c r="F239" s="49" t="s">
        <v>179</v>
      </c>
      <c r="G239" s="50" t="s">
        <v>211</v>
      </c>
      <c r="H239" s="50" t="s">
        <v>24</v>
      </c>
      <c r="I239" s="50" t="s">
        <v>181</v>
      </c>
      <c r="J239" s="50"/>
      <c r="K239" s="11"/>
      <c r="L239" s="82">
        <f>L240</f>
        <v>10.1</v>
      </c>
      <c r="M239" s="87"/>
      <c r="N239" s="87"/>
      <c r="O239" s="82">
        <f>O240</f>
        <v>10.1</v>
      </c>
      <c r="P239" s="79">
        <f t="shared" si="21"/>
        <v>100</v>
      </c>
    </row>
    <row r="240" spans="5:16" s="7" customFormat="1" ht="78">
      <c r="E240" s="10">
        <v>180</v>
      </c>
      <c r="F240" s="49" t="s">
        <v>43</v>
      </c>
      <c r="G240" s="50" t="s">
        <v>211</v>
      </c>
      <c r="H240" s="50" t="s">
        <v>24</v>
      </c>
      <c r="I240" s="50" t="s">
        <v>181</v>
      </c>
      <c r="J240" s="50" t="s">
        <v>45</v>
      </c>
      <c r="K240" s="11"/>
      <c r="L240" s="82">
        <f>L241</f>
        <v>10.1</v>
      </c>
      <c r="M240" s="87"/>
      <c r="N240" s="87"/>
      <c r="O240" s="82">
        <f>O241</f>
        <v>10.1</v>
      </c>
      <c r="P240" s="79">
        <f t="shared" si="21"/>
        <v>100</v>
      </c>
    </row>
    <row r="241" spans="5:16" s="7" customFormat="1" ht="31.2">
      <c r="E241" s="10">
        <v>181</v>
      </c>
      <c r="F241" s="49" t="s">
        <v>180</v>
      </c>
      <c r="G241" s="50" t="s">
        <v>211</v>
      </c>
      <c r="H241" s="50" t="s">
        <v>24</v>
      </c>
      <c r="I241" s="50" t="s">
        <v>181</v>
      </c>
      <c r="J241" s="50" t="s">
        <v>46</v>
      </c>
      <c r="K241" s="11"/>
      <c r="L241" s="82">
        <v>10.1</v>
      </c>
      <c r="M241" s="87"/>
      <c r="N241" s="87"/>
      <c r="O241" s="82">
        <v>10.1</v>
      </c>
      <c r="P241" s="79">
        <f t="shared" si="21"/>
        <v>100</v>
      </c>
    </row>
    <row r="242" spans="5:16" s="7" customFormat="1">
      <c r="E242" s="10">
        <v>182</v>
      </c>
      <c r="F242" s="13" t="s">
        <v>39</v>
      </c>
      <c r="G242" s="4" t="s">
        <v>211</v>
      </c>
      <c r="H242" s="4" t="s">
        <v>40</v>
      </c>
      <c r="I242" s="4"/>
      <c r="J242" s="4"/>
      <c r="K242" s="12"/>
      <c r="L242" s="78">
        <f>L243</f>
        <v>5752</v>
      </c>
      <c r="M242" s="78">
        <f>M243</f>
        <v>379.1</v>
      </c>
      <c r="N242" s="78">
        <f>N243</f>
        <v>379.1</v>
      </c>
      <c r="O242" s="78">
        <f>O243</f>
        <v>5752</v>
      </c>
      <c r="P242" s="79">
        <f t="shared" si="21"/>
        <v>100</v>
      </c>
    </row>
    <row r="243" spans="5:16" s="7" customFormat="1" ht="16.2">
      <c r="E243" s="10">
        <v>183</v>
      </c>
      <c r="F243" s="18" t="s">
        <v>25</v>
      </c>
      <c r="G243" s="4" t="s">
        <v>211</v>
      </c>
      <c r="H243" s="4" t="s">
        <v>26</v>
      </c>
      <c r="I243" s="4"/>
      <c r="J243" s="19" t="s">
        <v>6</v>
      </c>
      <c r="K243" s="11" t="e">
        <f>#REF!+#REF!+#REF!+#REF!+#REF!+#REF!+#REF!+#REF!+#REF!+#REF!+#REF!+#REF!+#REF!+#REF!</f>
        <v>#REF!</v>
      </c>
      <c r="L243" s="65">
        <f>L247</f>
        <v>5752</v>
      </c>
      <c r="M243" s="65">
        <f>M247</f>
        <v>379.1</v>
      </c>
      <c r="N243" s="65">
        <f>N247</f>
        <v>379.1</v>
      </c>
      <c r="O243" s="65">
        <f>O247</f>
        <v>5752</v>
      </c>
      <c r="P243" s="5">
        <f t="shared" si="21"/>
        <v>100</v>
      </c>
    </row>
    <row r="244" spans="5:16" s="7" customFormat="1" ht="33" customHeight="1">
      <c r="E244" s="10">
        <v>184</v>
      </c>
      <c r="F244" s="18" t="s">
        <v>213</v>
      </c>
      <c r="G244" s="4" t="s">
        <v>211</v>
      </c>
      <c r="H244" s="4" t="s">
        <v>26</v>
      </c>
      <c r="I244" s="4" t="s">
        <v>96</v>
      </c>
      <c r="J244" s="4"/>
      <c r="K244" s="12"/>
      <c r="L244" s="65">
        <f t="shared" ref="L244:O245" si="28">L247</f>
        <v>5752</v>
      </c>
      <c r="M244" s="65">
        <f t="shared" si="28"/>
        <v>379.1</v>
      </c>
      <c r="N244" s="65">
        <f t="shared" si="28"/>
        <v>379.1</v>
      </c>
      <c r="O244" s="65">
        <f t="shared" si="28"/>
        <v>5752</v>
      </c>
      <c r="P244" s="5">
        <f t="shared" si="21"/>
        <v>100</v>
      </c>
    </row>
    <row r="245" spans="5:16" s="7" customFormat="1" ht="20.25" customHeight="1">
      <c r="E245" s="10">
        <v>185</v>
      </c>
      <c r="F245" s="3" t="s">
        <v>73</v>
      </c>
      <c r="G245" s="4" t="s">
        <v>211</v>
      </c>
      <c r="H245" s="4" t="s">
        <v>26</v>
      </c>
      <c r="I245" s="4" t="s">
        <v>103</v>
      </c>
      <c r="J245" s="4"/>
      <c r="K245" s="12"/>
      <c r="L245" s="65">
        <f t="shared" si="28"/>
        <v>5752</v>
      </c>
      <c r="M245" s="65">
        <f t="shared" si="28"/>
        <v>379.1</v>
      </c>
      <c r="N245" s="65">
        <f t="shared" si="28"/>
        <v>379.1</v>
      </c>
      <c r="O245" s="65">
        <f t="shared" si="28"/>
        <v>5752</v>
      </c>
      <c r="P245" s="5">
        <f t="shared" si="21"/>
        <v>100</v>
      </c>
    </row>
    <row r="246" spans="5:16" s="7" customFormat="1" ht="63" customHeight="1">
      <c r="E246" s="10">
        <v>186</v>
      </c>
      <c r="F246" s="3" t="s">
        <v>74</v>
      </c>
      <c r="G246" s="4" t="s">
        <v>211</v>
      </c>
      <c r="H246" s="4" t="s">
        <v>26</v>
      </c>
      <c r="I246" s="4" t="s">
        <v>103</v>
      </c>
      <c r="J246" s="4"/>
      <c r="K246" s="12"/>
      <c r="L246" s="65">
        <f>L248</f>
        <v>5752</v>
      </c>
      <c r="M246" s="65">
        <f>M248</f>
        <v>379.1</v>
      </c>
      <c r="N246" s="65">
        <f>N248</f>
        <v>379.1</v>
      </c>
      <c r="O246" s="65">
        <f>O248</f>
        <v>5752</v>
      </c>
      <c r="P246" s="5">
        <f t="shared" si="21"/>
        <v>100</v>
      </c>
    </row>
    <row r="247" spans="5:16" s="7" customFormat="1" ht="20.25" customHeight="1">
      <c r="E247" s="10">
        <v>187</v>
      </c>
      <c r="F247" s="3" t="s">
        <v>34</v>
      </c>
      <c r="G247" s="4" t="s">
        <v>211</v>
      </c>
      <c r="H247" s="4" t="s">
        <v>26</v>
      </c>
      <c r="I247" s="4" t="s">
        <v>103</v>
      </c>
      <c r="J247" s="4" t="s">
        <v>10</v>
      </c>
      <c r="K247" s="12"/>
      <c r="L247" s="65">
        <f>L248</f>
        <v>5752</v>
      </c>
      <c r="M247" s="65">
        <f>M248</f>
        <v>379.1</v>
      </c>
      <c r="N247" s="65">
        <f>N248</f>
        <v>379.1</v>
      </c>
      <c r="O247" s="65">
        <f>O248</f>
        <v>5752</v>
      </c>
      <c r="P247" s="5">
        <f t="shared" si="21"/>
        <v>100</v>
      </c>
    </row>
    <row r="248" spans="5:16" s="7" customFormat="1" ht="20.25" customHeight="1">
      <c r="E248" s="10">
        <v>188</v>
      </c>
      <c r="F248" s="3" t="s">
        <v>75</v>
      </c>
      <c r="G248" s="4" t="s">
        <v>211</v>
      </c>
      <c r="H248" s="4" t="s">
        <v>26</v>
      </c>
      <c r="I248" s="4" t="s">
        <v>103</v>
      </c>
      <c r="J248" s="4" t="s">
        <v>76</v>
      </c>
      <c r="K248" s="12"/>
      <c r="L248" s="78">
        <v>5752</v>
      </c>
      <c r="M248" s="80">
        <v>379.1</v>
      </c>
      <c r="N248" s="80">
        <v>379.1</v>
      </c>
      <c r="O248" s="78">
        <v>5752</v>
      </c>
      <c r="P248" s="79">
        <f t="shared" si="21"/>
        <v>100</v>
      </c>
    </row>
    <row r="249" spans="5:16" s="7" customFormat="1" ht="20.25" customHeight="1">
      <c r="E249" s="10">
        <v>189</v>
      </c>
      <c r="F249" s="3" t="s">
        <v>141</v>
      </c>
      <c r="G249" s="4" t="s">
        <v>211</v>
      </c>
      <c r="H249" s="4" t="s">
        <v>142</v>
      </c>
      <c r="I249" s="4"/>
      <c r="J249" s="4"/>
      <c r="K249" s="12">
        <v>31.4</v>
      </c>
      <c r="L249" s="78">
        <f>L250</f>
        <v>42.4</v>
      </c>
      <c r="M249" s="78">
        <f t="shared" ref="M249:O250" si="29">M250</f>
        <v>44</v>
      </c>
      <c r="N249" s="78">
        <f t="shared" si="29"/>
        <v>44</v>
      </c>
      <c r="O249" s="78">
        <f t="shared" si="29"/>
        <v>42.4</v>
      </c>
      <c r="P249" s="79">
        <f t="shared" si="21"/>
        <v>100</v>
      </c>
    </row>
    <row r="250" spans="5:16" s="7" customFormat="1" ht="20.25" customHeight="1">
      <c r="E250" s="10">
        <v>190</v>
      </c>
      <c r="F250" s="3" t="s">
        <v>143</v>
      </c>
      <c r="G250" s="4" t="s">
        <v>211</v>
      </c>
      <c r="H250" s="4" t="s">
        <v>144</v>
      </c>
      <c r="I250" s="4"/>
      <c r="J250" s="4"/>
      <c r="K250" s="12">
        <v>31.4</v>
      </c>
      <c r="L250" s="65">
        <f>L251</f>
        <v>42.4</v>
      </c>
      <c r="M250" s="65">
        <f t="shared" si="29"/>
        <v>44</v>
      </c>
      <c r="N250" s="65">
        <f t="shared" si="29"/>
        <v>44</v>
      </c>
      <c r="O250" s="65">
        <f t="shared" si="29"/>
        <v>42.4</v>
      </c>
      <c r="P250" s="5">
        <f t="shared" ref="P250:P270" si="30">O250*100/L250</f>
        <v>100</v>
      </c>
    </row>
    <row r="251" spans="5:16" s="7" customFormat="1" ht="33" customHeight="1">
      <c r="E251" s="10">
        <v>191</v>
      </c>
      <c r="F251" s="3" t="s">
        <v>145</v>
      </c>
      <c r="G251" s="4" t="s">
        <v>211</v>
      </c>
      <c r="H251" s="4" t="s">
        <v>144</v>
      </c>
      <c r="I251" s="4" t="s">
        <v>96</v>
      </c>
      <c r="J251" s="4"/>
      <c r="K251" s="12">
        <v>31.4</v>
      </c>
      <c r="L251" s="65">
        <f>L252+L255</f>
        <v>42.4</v>
      </c>
      <c r="M251" s="65">
        <f>M252+M255</f>
        <v>44</v>
      </c>
      <c r="N251" s="65">
        <f>N252+N255</f>
        <v>44</v>
      </c>
      <c r="O251" s="65">
        <f>O252+O255</f>
        <v>42.4</v>
      </c>
      <c r="P251" s="5">
        <f t="shared" si="30"/>
        <v>100</v>
      </c>
    </row>
    <row r="252" spans="5:16" s="7" customFormat="1" ht="33.75" customHeight="1">
      <c r="E252" s="10">
        <v>192</v>
      </c>
      <c r="F252" s="3" t="s">
        <v>146</v>
      </c>
      <c r="G252" s="4" t="s">
        <v>211</v>
      </c>
      <c r="H252" s="4" t="s">
        <v>144</v>
      </c>
      <c r="I252" s="4" t="s">
        <v>147</v>
      </c>
      <c r="J252" s="4"/>
      <c r="K252" s="12">
        <v>28</v>
      </c>
      <c r="L252" s="65">
        <f>L253</f>
        <v>37.9</v>
      </c>
      <c r="M252" s="65">
        <v>44</v>
      </c>
      <c r="N252" s="65">
        <v>44</v>
      </c>
      <c r="O252" s="65">
        <f>O253</f>
        <v>37.9</v>
      </c>
      <c r="P252" s="5">
        <f t="shared" si="30"/>
        <v>100</v>
      </c>
    </row>
    <row r="253" spans="5:16" s="7" customFormat="1" ht="46.5" customHeight="1">
      <c r="E253" s="10">
        <v>193</v>
      </c>
      <c r="F253" s="3" t="s">
        <v>117</v>
      </c>
      <c r="G253" s="4" t="s">
        <v>211</v>
      </c>
      <c r="H253" s="4" t="s">
        <v>144</v>
      </c>
      <c r="I253" s="4" t="s">
        <v>147</v>
      </c>
      <c r="J253" s="4" t="s">
        <v>49</v>
      </c>
      <c r="K253" s="12">
        <v>28</v>
      </c>
      <c r="L253" s="65">
        <f>L254</f>
        <v>37.9</v>
      </c>
      <c r="M253" s="65">
        <v>44</v>
      </c>
      <c r="N253" s="65">
        <v>44</v>
      </c>
      <c r="O253" s="65">
        <f>O254</f>
        <v>37.9</v>
      </c>
      <c r="P253" s="5">
        <f t="shared" si="30"/>
        <v>100</v>
      </c>
    </row>
    <row r="254" spans="5:16" s="7" customFormat="1" ht="35.25" customHeight="1">
      <c r="E254" s="10">
        <v>194</v>
      </c>
      <c r="F254" s="3" t="s">
        <v>118</v>
      </c>
      <c r="G254" s="4" t="s">
        <v>211</v>
      </c>
      <c r="H254" s="4" t="s">
        <v>144</v>
      </c>
      <c r="I254" s="4" t="s">
        <v>147</v>
      </c>
      <c r="J254" s="4" t="s">
        <v>50</v>
      </c>
      <c r="K254" s="12">
        <v>28</v>
      </c>
      <c r="L254" s="78">
        <v>37.9</v>
      </c>
      <c r="M254" s="80"/>
      <c r="N254" s="80"/>
      <c r="O254" s="78">
        <v>37.9</v>
      </c>
      <c r="P254" s="79">
        <f t="shared" si="30"/>
        <v>100</v>
      </c>
    </row>
    <row r="255" spans="5:16" s="7" customFormat="1" ht="36.75" customHeight="1">
      <c r="E255" s="10">
        <v>195</v>
      </c>
      <c r="F255" s="3" t="s">
        <v>148</v>
      </c>
      <c r="G255" s="4" t="s">
        <v>211</v>
      </c>
      <c r="H255" s="4" t="s">
        <v>144</v>
      </c>
      <c r="I255" s="4" t="s">
        <v>149</v>
      </c>
      <c r="J255" s="4"/>
      <c r="K255" s="12">
        <v>3.4</v>
      </c>
      <c r="L255" s="65">
        <f>L256</f>
        <v>4.5</v>
      </c>
      <c r="M255" s="65">
        <f t="shared" ref="M255:O256" si="31">M256</f>
        <v>0</v>
      </c>
      <c r="N255" s="65">
        <f t="shared" si="31"/>
        <v>0</v>
      </c>
      <c r="O255" s="65">
        <f t="shared" si="31"/>
        <v>4.5</v>
      </c>
      <c r="P255" s="5">
        <f t="shared" si="30"/>
        <v>100</v>
      </c>
    </row>
    <row r="256" spans="5:16" s="7" customFormat="1" ht="37.5" customHeight="1">
      <c r="E256" s="10">
        <v>196</v>
      </c>
      <c r="F256" s="3" t="s">
        <v>117</v>
      </c>
      <c r="G256" s="4" t="s">
        <v>211</v>
      </c>
      <c r="H256" s="4" t="s">
        <v>144</v>
      </c>
      <c r="I256" s="4" t="s">
        <v>149</v>
      </c>
      <c r="J256" s="4" t="s">
        <v>49</v>
      </c>
      <c r="K256" s="12">
        <v>3.4</v>
      </c>
      <c r="L256" s="65">
        <f>L257</f>
        <v>4.5</v>
      </c>
      <c r="M256" s="65">
        <f t="shared" si="31"/>
        <v>0</v>
      </c>
      <c r="N256" s="65">
        <f t="shared" si="31"/>
        <v>0</v>
      </c>
      <c r="O256" s="65">
        <f t="shared" si="31"/>
        <v>4.5</v>
      </c>
      <c r="P256" s="5">
        <f t="shared" si="30"/>
        <v>100</v>
      </c>
    </row>
    <row r="257" spans="5:16" s="7" customFormat="1" ht="38.25" customHeight="1">
      <c r="E257" s="10">
        <v>197</v>
      </c>
      <c r="F257" s="3" t="s">
        <v>150</v>
      </c>
      <c r="G257" s="4" t="s">
        <v>211</v>
      </c>
      <c r="H257" s="4" t="s">
        <v>144</v>
      </c>
      <c r="I257" s="4" t="s">
        <v>149</v>
      </c>
      <c r="J257" s="4" t="s">
        <v>50</v>
      </c>
      <c r="K257" s="12">
        <v>3.4</v>
      </c>
      <c r="L257" s="78">
        <v>4.5</v>
      </c>
      <c r="M257" s="80"/>
      <c r="N257" s="80"/>
      <c r="O257" s="78">
        <v>4.5</v>
      </c>
      <c r="P257" s="79">
        <f t="shared" si="30"/>
        <v>100</v>
      </c>
    </row>
    <row r="258" spans="5:16" s="7" customFormat="1" ht="20.25" customHeight="1">
      <c r="E258" s="10">
        <v>198</v>
      </c>
      <c r="F258" s="3" t="s">
        <v>167</v>
      </c>
      <c r="G258" s="4" t="s">
        <v>211</v>
      </c>
      <c r="H258" s="4" t="s">
        <v>168</v>
      </c>
      <c r="I258" s="4"/>
      <c r="J258" s="4"/>
      <c r="K258" s="12"/>
      <c r="L258" s="78">
        <f>L259</f>
        <v>0</v>
      </c>
      <c r="M258" s="78">
        <f t="shared" ref="M258:O262" si="32">M259</f>
        <v>0</v>
      </c>
      <c r="N258" s="78">
        <f t="shared" si="32"/>
        <v>0</v>
      </c>
      <c r="O258" s="78">
        <f t="shared" si="32"/>
        <v>0</v>
      </c>
      <c r="P258" s="79">
        <v>0</v>
      </c>
    </row>
    <row r="259" spans="5:16" s="7" customFormat="1" ht="20.25" customHeight="1">
      <c r="E259" s="10">
        <v>199</v>
      </c>
      <c r="F259" s="3" t="s">
        <v>169</v>
      </c>
      <c r="G259" s="4" t="s">
        <v>211</v>
      </c>
      <c r="H259" s="4" t="s">
        <v>170</v>
      </c>
      <c r="I259" s="4"/>
      <c r="J259" s="4"/>
      <c r="K259" s="12"/>
      <c r="L259" s="78">
        <f>L260</f>
        <v>0</v>
      </c>
      <c r="M259" s="78">
        <f t="shared" si="32"/>
        <v>0</v>
      </c>
      <c r="N259" s="78">
        <f t="shared" si="32"/>
        <v>0</v>
      </c>
      <c r="O259" s="78">
        <f t="shared" si="32"/>
        <v>0</v>
      </c>
      <c r="P259" s="79">
        <v>0</v>
      </c>
    </row>
    <row r="260" spans="5:16" s="7" customFormat="1" ht="33" customHeight="1">
      <c r="E260" s="10">
        <v>200</v>
      </c>
      <c r="F260" s="3" t="s">
        <v>57</v>
      </c>
      <c r="G260" s="4" t="s">
        <v>211</v>
      </c>
      <c r="H260" s="4" t="s">
        <v>170</v>
      </c>
      <c r="I260" s="4" t="s">
        <v>92</v>
      </c>
      <c r="J260" s="4"/>
      <c r="K260" s="12"/>
      <c r="L260" s="65">
        <f>L261</f>
        <v>0</v>
      </c>
      <c r="M260" s="65">
        <f t="shared" si="32"/>
        <v>0</v>
      </c>
      <c r="N260" s="65">
        <f t="shared" si="32"/>
        <v>0</v>
      </c>
      <c r="O260" s="65">
        <f t="shared" si="32"/>
        <v>0</v>
      </c>
      <c r="P260" s="5">
        <v>0</v>
      </c>
    </row>
    <row r="261" spans="5:16" s="7" customFormat="1" ht="20.25" customHeight="1">
      <c r="E261" s="10">
        <v>201</v>
      </c>
      <c r="F261" s="3" t="s">
        <v>0</v>
      </c>
      <c r="G261" s="4" t="s">
        <v>211</v>
      </c>
      <c r="H261" s="4" t="s">
        <v>170</v>
      </c>
      <c r="I261" s="4" t="s">
        <v>105</v>
      </c>
      <c r="J261" s="4"/>
      <c r="K261" s="12"/>
      <c r="L261" s="65">
        <f>L262</f>
        <v>0</v>
      </c>
      <c r="M261" s="65">
        <f t="shared" si="32"/>
        <v>0</v>
      </c>
      <c r="N261" s="65">
        <f t="shared" si="32"/>
        <v>0</v>
      </c>
      <c r="O261" s="65">
        <f t="shared" si="32"/>
        <v>0</v>
      </c>
      <c r="P261" s="5">
        <v>0</v>
      </c>
    </row>
    <row r="262" spans="5:16" s="7" customFormat="1" ht="20.25" customHeight="1">
      <c r="E262" s="10">
        <v>202</v>
      </c>
      <c r="F262" s="7" t="s">
        <v>171</v>
      </c>
      <c r="G262" s="4" t="s">
        <v>211</v>
      </c>
      <c r="H262" s="4" t="s">
        <v>170</v>
      </c>
      <c r="I262" s="4" t="s">
        <v>172</v>
      </c>
      <c r="J262" s="4" t="s">
        <v>175</v>
      </c>
      <c r="K262" s="12"/>
      <c r="L262" s="65">
        <f>L263</f>
        <v>0</v>
      </c>
      <c r="M262" s="65">
        <f t="shared" si="32"/>
        <v>0</v>
      </c>
      <c r="N262" s="65">
        <f t="shared" si="32"/>
        <v>0</v>
      </c>
      <c r="O262" s="65">
        <f t="shared" si="32"/>
        <v>0</v>
      </c>
      <c r="P262" s="5">
        <v>0</v>
      </c>
    </row>
    <row r="263" spans="5:16" s="7" customFormat="1" ht="20.25" customHeight="1">
      <c r="E263" s="10">
        <v>203</v>
      </c>
      <c r="F263" s="3" t="s">
        <v>173</v>
      </c>
      <c r="G263" s="4" t="s">
        <v>211</v>
      </c>
      <c r="H263" s="4" t="s">
        <v>170</v>
      </c>
      <c r="I263" s="4" t="s">
        <v>172</v>
      </c>
      <c r="J263" s="4" t="s">
        <v>174</v>
      </c>
      <c r="K263" s="12"/>
      <c r="L263" s="78">
        <v>0</v>
      </c>
      <c r="M263" s="80"/>
      <c r="N263" s="80"/>
      <c r="O263" s="78">
        <v>0</v>
      </c>
      <c r="P263" s="79">
        <v>0</v>
      </c>
    </row>
    <row r="264" spans="5:16" s="7" customFormat="1">
      <c r="E264" s="10">
        <v>204</v>
      </c>
      <c r="F264" s="3" t="s">
        <v>78</v>
      </c>
      <c r="G264" s="4" t="s">
        <v>211</v>
      </c>
      <c r="H264" s="4" t="s">
        <v>90</v>
      </c>
      <c r="I264" s="4"/>
      <c r="J264" s="4"/>
      <c r="K264" s="12"/>
      <c r="L264" s="78">
        <f>L266</f>
        <v>64</v>
      </c>
      <c r="M264" s="86">
        <f>M266</f>
        <v>32.700000000000003</v>
      </c>
      <c r="N264" s="86">
        <f>N266</f>
        <v>32.700000000000003</v>
      </c>
      <c r="O264" s="78">
        <f>O266</f>
        <v>64</v>
      </c>
      <c r="P264" s="79">
        <f t="shared" si="30"/>
        <v>100</v>
      </c>
    </row>
    <row r="265" spans="5:16" s="7" customFormat="1" ht="21" customHeight="1">
      <c r="E265" s="10">
        <v>205</v>
      </c>
      <c r="F265" s="3" t="s">
        <v>79</v>
      </c>
      <c r="G265" s="4" t="s">
        <v>211</v>
      </c>
      <c r="H265" s="21" t="s">
        <v>27</v>
      </c>
      <c r="I265" s="4"/>
      <c r="J265" s="4"/>
      <c r="K265" s="12"/>
      <c r="L265" s="65">
        <f>L266</f>
        <v>64</v>
      </c>
      <c r="M265" s="65">
        <f>M266</f>
        <v>32.700000000000003</v>
      </c>
      <c r="N265" s="65">
        <f>N266</f>
        <v>32.700000000000003</v>
      </c>
      <c r="O265" s="65">
        <f>O266</f>
        <v>64</v>
      </c>
      <c r="P265" s="5">
        <f t="shared" si="30"/>
        <v>100</v>
      </c>
    </row>
    <row r="266" spans="5:16" s="7" customFormat="1" ht="33.75" customHeight="1">
      <c r="E266" s="10">
        <v>206</v>
      </c>
      <c r="F266" s="18" t="s">
        <v>212</v>
      </c>
      <c r="G266" s="4" t="s">
        <v>211</v>
      </c>
      <c r="H266" s="21" t="s">
        <v>27</v>
      </c>
      <c r="I266" s="4" t="s">
        <v>96</v>
      </c>
      <c r="J266" s="4"/>
      <c r="K266" s="12"/>
      <c r="L266" s="65">
        <f>L268</f>
        <v>64</v>
      </c>
      <c r="M266" s="65">
        <f>M268</f>
        <v>32.700000000000003</v>
      </c>
      <c r="N266" s="65">
        <f>N268</f>
        <v>32.700000000000003</v>
      </c>
      <c r="O266" s="65">
        <f>O268</f>
        <v>64</v>
      </c>
      <c r="P266" s="5">
        <f t="shared" si="30"/>
        <v>100</v>
      </c>
    </row>
    <row r="267" spans="5:16" s="7" customFormat="1" ht="20.25" customHeight="1">
      <c r="E267" s="10">
        <v>207</v>
      </c>
      <c r="F267" s="3" t="s">
        <v>73</v>
      </c>
      <c r="G267" s="4" t="s">
        <v>211</v>
      </c>
      <c r="H267" s="21" t="s">
        <v>27</v>
      </c>
      <c r="I267" s="4" t="s">
        <v>103</v>
      </c>
      <c r="J267" s="4"/>
      <c r="K267" s="12"/>
      <c r="L267" s="65">
        <f>L268</f>
        <v>64</v>
      </c>
      <c r="M267" s="65">
        <f>M268</f>
        <v>32.700000000000003</v>
      </c>
      <c r="N267" s="65">
        <f>N268</f>
        <v>32.700000000000003</v>
      </c>
      <c r="O267" s="65">
        <f>O268</f>
        <v>64</v>
      </c>
      <c r="P267" s="5">
        <f t="shared" si="30"/>
        <v>100</v>
      </c>
    </row>
    <row r="268" spans="5:16" s="7" customFormat="1" ht="66" customHeight="1">
      <c r="E268" s="10">
        <v>208</v>
      </c>
      <c r="F268" s="3" t="s">
        <v>74</v>
      </c>
      <c r="G268" s="4" t="s">
        <v>211</v>
      </c>
      <c r="H268" s="21" t="s">
        <v>27</v>
      </c>
      <c r="I268" s="4" t="s">
        <v>103</v>
      </c>
      <c r="J268" s="4"/>
      <c r="K268" s="12"/>
      <c r="L268" s="65">
        <f>L269</f>
        <v>64</v>
      </c>
      <c r="M268" s="65">
        <f t="shared" ref="M268:O269" si="33">M269</f>
        <v>32.700000000000003</v>
      </c>
      <c r="N268" s="65">
        <f t="shared" si="33"/>
        <v>32.700000000000003</v>
      </c>
      <c r="O268" s="65">
        <f t="shared" si="33"/>
        <v>64</v>
      </c>
      <c r="P268" s="5">
        <f t="shared" si="30"/>
        <v>100</v>
      </c>
    </row>
    <row r="269" spans="5:16" s="7" customFormat="1" ht="20.25" customHeight="1">
      <c r="E269" s="10">
        <v>209</v>
      </c>
      <c r="F269" s="3" t="s">
        <v>34</v>
      </c>
      <c r="G269" s="4" t="s">
        <v>211</v>
      </c>
      <c r="H269" s="21" t="s">
        <v>27</v>
      </c>
      <c r="I269" s="4" t="s">
        <v>103</v>
      </c>
      <c r="J269" s="4" t="s">
        <v>10</v>
      </c>
      <c r="K269" s="12"/>
      <c r="L269" s="65">
        <f>L270</f>
        <v>64</v>
      </c>
      <c r="M269" s="65">
        <f t="shared" si="33"/>
        <v>32.700000000000003</v>
      </c>
      <c r="N269" s="65">
        <f t="shared" si="33"/>
        <v>32.700000000000003</v>
      </c>
      <c r="O269" s="65">
        <f t="shared" si="33"/>
        <v>64</v>
      </c>
      <c r="P269" s="5">
        <f t="shared" si="30"/>
        <v>100</v>
      </c>
    </row>
    <row r="270" spans="5:16" s="7" customFormat="1" ht="24.75" customHeight="1">
      <c r="E270" s="10">
        <v>210</v>
      </c>
      <c r="F270" s="3" t="s">
        <v>75</v>
      </c>
      <c r="G270" s="4" t="s">
        <v>211</v>
      </c>
      <c r="H270" s="21" t="s">
        <v>27</v>
      </c>
      <c r="I270" s="4" t="s">
        <v>103</v>
      </c>
      <c r="J270" s="4" t="s">
        <v>76</v>
      </c>
      <c r="K270" s="12"/>
      <c r="L270" s="78">
        <v>64</v>
      </c>
      <c r="M270" s="80">
        <v>32.700000000000003</v>
      </c>
      <c r="N270" s="80">
        <v>32.700000000000003</v>
      </c>
      <c r="O270" s="78">
        <v>64</v>
      </c>
      <c r="P270" s="79">
        <f t="shared" si="30"/>
        <v>100</v>
      </c>
    </row>
    <row r="271" spans="5:16" s="7" customFormat="1" ht="16.5" customHeight="1">
      <c r="E271" s="89" t="s">
        <v>153</v>
      </c>
      <c r="F271" s="90"/>
      <c r="G271" s="18"/>
      <c r="H271" s="18"/>
      <c r="I271" s="18"/>
      <c r="J271" s="21"/>
      <c r="K271" s="21"/>
      <c r="L271" s="73">
        <f>L9</f>
        <v>13189.699999999999</v>
      </c>
      <c r="M271" s="73" t="e">
        <f>M9</f>
        <v>#REF!</v>
      </c>
      <c r="N271" s="73" t="e">
        <f>N9</f>
        <v>#REF!</v>
      </c>
      <c r="O271" s="73">
        <f>O9</f>
        <v>12838.199999999999</v>
      </c>
      <c r="P271" s="33">
        <f>P9</f>
        <v>97.335041737113059</v>
      </c>
    </row>
    <row r="272" spans="5:16" s="7" customFormat="1" ht="21.75" customHeight="1">
      <c r="L272" s="74"/>
      <c r="M272" s="74"/>
      <c r="N272" s="74"/>
      <c r="O272" s="74"/>
    </row>
    <row r="273" spans="6:14" ht="15.75" hidden="1" customHeight="1">
      <c r="F273" s="34"/>
      <c r="G273" s="34"/>
      <c r="H273" s="34"/>
      <c r="I273" s="34"/>
      <c r="J273" s="40"/>
      <c r="K273" s="41"/>
      <c r="L273" s="75"/>
      <c r="M273" s="75"/>
      <c r="N273" s="75"/>
    </row>
    <row r="274" spans="6:14" ht="14.25" hidden="1" customHeight="1">
      <c r="K274" s="42"/>
    </row>
    <row r="275" spans="6:14" hidden="1">
      <c r="K275" s="34"/>
    </row>
    <row r="276" spans="6:14" hidden="1">
      <c r="K276" s="34"/>
    </row>
    <row r="277" spans="6:14" hidden="1">
      <c r="K277" s="34"/>
    </row>
    <row r="278" spans="6:14" hidden="1">
      <c r="K278" s="43"/>
      <c r="L278" s="76"/>
      <c r="M278" s="76"/>
      <c r="N278" s="76"/>
    </row>
    <row r="279" spans="6:14" hidden="1">
      <c r="K279" s="34"/>
    </row>
    <row r="280" spans="6:14" hidden="1">
      <c r="F280" s="34"/>
      <c r="G280" s="34"/>
      <c r="H280" s="34"/>
      <c r="I280" s="34"/>
      <c r="J280" s="40"/>
      <c r="K280" s="43"/>
      <c r="L280" s="75"/>
      <c r="M280" s="75"/>
      <c r="N280" s="75"/>
    </row>
    <row r="281" spans="6:14" hidden="1">
      <c r="K281" s="43"/>
      <c r="L281" s="76"/>
      <c r="M281" s="76"/>
      <c r="N281" s="76"/>
    </row>
    <row r="282" spans="6:14" hidden="1">
      <c r="F282" s="34"/>
      <c r="G282" s="34"/>
      <c r="H282" s="34"/>
      <c r="I282" s="34"/>
      <c r="J282" s="40"/>
      <c r="K282" s="44"/>
      <c r="L282" s="75"/>
      <c r="M282" s="75"/>
      <c r="N282" s="75"/>
    </row>
    <row r="283" spans="6:14" hidden="1">
      <c r="K283" s="34"/>
      <c r="L283" s="76"/>
      <c r="M283" s="76"/>
      <c r="N283" s="76"/>
    </row>
    <row r="284" spans="6:14" hidden="1">
      <c r="F284" s="34"/>
      <c r="G284" s="34"/>
      <c r="H284" s="34"/>
      <c r="I284" s="34"/>
      <c r="J284" s="40"/>
      <c r="K284" s="41"/>
      <c r="L284" s="75"/>
      <c r="M284" s="75"/>
      <c r="N284" s="77"/>
    </row>
    <row r="285" spans="6:14" hidden="1">
      <c r="K285" s="34"/>
      <c r="L285" s="76"/>
      <c r="M285" s="76"/>
      <c r="N285" s="76"/>
    </row>
    <row r="286" spans="6:14" hidden="1">
      <c r="K286" s="43"/>
      <c r="L286" s="76"/>
      <c r="M286" s="76"/>
      <c r="N286" s="76"/>
    </row>
    <row r="287" spans="6:14" hidden="1">
      <c r="K287" s="34"/>
    </row>
    <row r="288" spans="6:14" hidden="1">
      <c r="F288" s="34"/>
      <c r="G288" s="34"/>
      <c r="H288" s="34"/>
      <c r="I288" s="34"/>
      <c r="J288" s="40"/>
      <c r="K288" s="41"/>
      <c r="L288" s="77"/>
      <c r="M288" s="77"/>
      <c r="N288" s="77"/>
    </row>
    <row r="289" spans="6:14" hidden="1">
      <c r="K289" s="42"/>
    </row>
    <row r="290" spans="6:14" hidden="1">
      <c r="K290" s="46"/>
      <c r="L290" s="76"/>
      <c r="M290" s="76"/>
      <c r="N290" s="76"/>
    </row>
    <row r="291" spans="6:14" hidden="1">
      <c r="K291" s="34"/>
    </row>
    <row r="292" spans="6:14" hidden="1">
      <c r="F292" s="34"/>
      <c r="G292" s="34"/>
      <c r="H292" s="34"/>
      <c r="I292" s="34"/>
      <c r="J292" s="40"/>
      <c r="K292" s="45"/>
      <c r="L292" s="77"/>
      <c r="M292" s="77"/>
      <c r="N292" s="77"/>
    </row>
    <row r="293" spans="6:14" hidden="1">
      <c r="K293" s="34"/>
    </row>
    <row r="294" spans="6:14" hidden="1">
      <c r="K294" s="34"/>
    </row>
    <row r="295" spans="6:14" hidden="1">
      <c r="K295" s="34"/>
    </row>
    <row r="296" spans="6:14" hidden="1">
      <c r="K296" s="34"/>
    </row>
    <row r="297" spans="6:14" hidden="1">
      <c r="F297" s="34"/>
      <c r="G297" s="34"/>
      <c r="H297" s="34"/>
      <c r="I297" s="34"/>
      <c r="J297" s="40"/>
      <c r="K297" s="45"/>
      <c r="L297" s="77"/>
      <c r="M297" s="77"/>
      <c r="N297" s="77"/>
    </row>
    <row r="298" spans="6:14" hidden="1">
      <c r="K298" s="34"/>
    </row>
    <row r="299" spans="6:14" hidden="1">
      <c r="K299" s="42"/>
    </row>
    <row r="300" spans="6:14" hidden="1">
      <c r="F300" s="34"/>
      <c r="G300" s="34"/>
      <c r="H300" s="34"/>
      <c r="I300" s="34"/>
      <c r="J300" s="40"/>
      <c r="K300" s="45"/>
      <c r="L300" s="77"/>
      <c r="M300" s="77"/>
      <c r="N300" s="77"/>
    </row>
    <row r="301" spans="6:14" hidden="1">
      <c r="K301" s="43"/>
      <c r="L301" s="76"/>
      <c r="M301" s="76"/>
    </row>
    <row r="302" spans="6:14" hidden="1">
      <c r="K302" s="34"/>
    </row>
    <row r="303" spans="6:14" hidden="1">
      <c r="K303" s="34"/>
    </row>
    <row r="304" spans="6:14" hidden="1">
      <c r="F304" s="34"/>
      <c r="G304" s="34"/>
      <c r="H304" s="34"/>
      <c r="I304" s="34"/>
      <c r="J304" s="40"/>
      <c r="K304" s="45"/>
      <c r="L304" s="77"/>
      <c r="M304" s="77"/>
      <c r="N304" s="77"/>
    </row>
    <row r="305" spans="5:27" hidden="1">
      <c r="K305" s="34"/>
    </row>
    <row r="306" spans="5:27" hidden="1">
      <c r="K306" s="34"/>
    </row>
    <row r="307" spans="5:27" hidden="1">
      <c r="K307" s="34"/>
    </row>
    <row r="308" spans="5:27" hidden="1">
      <c r="K308" s="34"/>
    </row>
    <row r="309" spans="5:27" hidden="1">
      <c r="K309" s="34"/>
    </row>
    <row r="310" spans="5:27" hidden="1">
      <c r="F310" s="34"/>
      <c r="G310" s="34"/>
      <c r="H310" s="34"/>
      <c r="I310" s="34"/>
      <c r="J310" s="40"/>
      <c r="K310" s="44"/>
      <c r="L310" s="77"/>
      <c r="M310" s="77"/>
      <c r="N310" s="77"/>
    </row>
    <row r="311" spans="5:27" hidden="1">
      <c r="K311" s="42"/>
    </row>
    <row r="312" spans="5:27" hidden="1">
      <c r="F312" s="34"/>
      <c r="G312" s="34"/>
      <c r="H312" s="34"/>
      <c r="I312" s="34"/>
      <c r="J312" s="40"/>
      <c r="K312" s="44"/>
      <c r="L312" s="77"/>
      <c r="M312" s="77"/>
      <c r="N312" s="77"/>
    </row>
    <row r="313" spans="5:27" hidden="1">
      <c r="K313" s="42"/>
    </row>
    <row r="314" spans="5:27" hidden="1">
      <c r="K314" s="42"/>
      <c r="L314" s="76"/>
      <c r="M314" s="76"/>
    </row>
    <row r="315" spans="5:27" s="2" customFormat="1" hidden="1">
      <c r="E315" s="40"/>
      <c r="F315" s="45"/>
      <c r="G315" s="45"/>
      <c r="H315" s="45"/>
      <c r="I315" s="45"/>
      <c r="J315" s="40"/>
      <c r="K315" s="40"/>
      <c r="L315" s="77"/>
      <c r="M315" s="77"/>
      <c r="N315" s="77"/>
      <c r="O315" s="77"/>
      <c r="P315" s="40"/>
      <c r="Q315" s="40"/>
      <c r="R315" s="40"/>
      <c r="S315" s="40"/>
      <c r="T315" s="40"/>
      <c r="U315" s="40"/>
      <c r="V315" s="40"/>
      <c r="W315" s="40"/>
      <c r="X315" s="40"/>
      <c r="Y315" s="40"/>
      <c r="Z315" s="40"/>
      <c r="AA315" s="40"/>
    </row>
    <row r="316" spans="5:27" s="2" customFormat="1" hidden="1">
      <c r="E316" s="40"/>
      <c r="F316" s="40"/>
      <c r="G316" s="40"/>
      <c r="H316" s="40"/>
      <c r="I316" s="40"/>
      <c r="J316" s="40"/>
      <c r="K316" s="40"/>
      <c r="L316" s="77"/>
      <c r="M316" s="77"/>
      <c r="N316" s="77"/>
      <c r="O316" s="77"/>
      <c r="P316" s="40"/>
      <c r="Q316" s="40"/>
      <c r="R316" s="40"/>
      <c r="S316" s="40"/>
      <c r="T316" s="40"/>
      <c r="U316" s="40"/>
      <c r="V316" s="40"/>
      <c r="W316" s="40"/>
      <c r="X316" s="40"/>
      <c r="Y316" s="40"/>
      <c r="Z316" s="40"/>
      <c r="AA316" s="40"/>
    </row>
    <row r="317" spans="5:27" hidden="1">
      <c r="F317" s="34"/>
      <c r="G317" s="34"/>
      <c r="H317" s="34"/>
      <c r="I317" s="34"/>
      <c r="K317" s="45"/>
      <c r="L317" s="77"/>
      <c r="M317" s="77"/>
      <c r="N317" s="77"/>
    </row>
  </sheetData>
  <mergeCells count="2">
    <mergeCell ref="F5:N5"/>
    <mergeCell ref="E271:F271"/>
  </mergeCells>
  <phoneticPr fontId="6" type="noConversion"/>
  <pageMargins left="0.78740157480314965" right="0.78740157480314965" top="0.39370078740157483" bottom="0.39370078740157483" header="0.19685039370078741" footer="0.19685039370078741"/>
  <pageSetup paperSize="9" scale="55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 2014</vt:lpstr>
      <vt:lpstr>'вед 2014'!BFT_Print_Titles</vt:lpstr>
      <vt:lpstr>'вед 2014'!Заголовки_для_печати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ГЛАВБУХ</cp:lastModifiedBy>
  <cp:lastPrinted>2021-05-29T02:50:37Z</cp:lastPrinted>
  <dcterms:created xsi:type="dcterms:W3CDTF">2012-11-13T01:21:47Z</dcterms:created>
  <dcterms:modified xsi:type="dcterms:W3CDTF">2021-05-29T02:51:52Z</dcterms:modified>
</cp:coreProperties>
</file>